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08195933c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a06184d5f284264"/>
    <x:sheet xmlns:r="http://schemas.openxmlformats.org/officeDocument/2006/relationships" name="Team Capacity" sheetId="2" r:id="R1f643b3f28f5443b"/>
    <x:sheet xmlns:r="http://schemas.openxmlformats.org/officeDocument/2006/relationships" name="Projects" sheetId="3" r:id="R4588ccd138ee4a1e"/>
    <x:sheet xmlns:r="http://schemas.openxmlformats.org/officeDocument/2006/relationships" name="Weekly Allocations" sheetId="4" r:id="Rf1274a0e4dd542ab"/>
    <x:sheet xmlns:r="http://schemas.openxmlformats.org/officeDocument/2006/relationships" name="Start Here" sheetId="5" r:id="R3307b62f042545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0.0"/>
    <x:numFmt numFmtId="202" formatCode="0%"/>
    <x:numFmt numFmtId="203" formatCode="$#,##0"/>
  </x:numFmts>
  <x:fonts count="17">
    <x:font>
      <x:sz val="11"/>
      <x:name val="Carlito"/>
    </x:font>
    <x:font>
      <x:b/>
      <x:sz val="24"/>
      <x:color rgb="FF102A43"/>
      <x:name val="Aptos Display"/>
    </x:font>
    <x:font>
      <x:sz val="11"/>
      <x:color rgb="FF64748B"/>
      <x:name val="Aptos"/>
    </x:font>
    <x:font>
      <x:b/>
      <x:sz val="11"/>
      <x:color rgb="FF102A43"/>
      <x:name val="Aptos"/>
    </x:font>
    <x:font>
      <x:b/>
      <x:sz val="11"/>
      <x:color rgb="FF2367D1"/>
      <x:name val="Aptos"/>
    </x:font>
    <x:font>
      <x:i/>
      <x:sz val="11"/>
      <x:color rgb="FF102A43"/>
      <x:name val="Aptos"/>
    </x:font>
    <x:font>
      <x:b/>
      <x:sz val="11"/>
      <x:color rgb="FF64748B"/>
      <x:name val="Aptos"/>
    </x:font>
    <x:font>
      <x:b/>
      <x:sz val="22"/>
      <x:color rgb="FF102A43"/>
      <x:name val="Aptos Display"/>
    </x:font>
    <x:font>
      <x:b/>
      <x:sz val="22"/>
      <x:color rgb="FFF28C28"/>
      <x:name val="Aptos Display"/>
    </x:font>
    <x:font>
      <x:b/>
      <x:sz val="11"/>
      <x:color rgb="FFFFFFFF"/>
      <x:name val="Aptos"/>
    </x:font>
    <x:font>
      <x:sz val="11"/>
      <x:color rgb="FF1E293B"/>
      <x:name val="Aptos"/>
    </x:font>
    <x:font>
      <x:i/>
      <x:sz val="11"/>
      <x:color rgb="FF64748B"/>
      <x:name val="Aptos"/>
    </x:font>
    <x:font>
      <x:b/>
      <x:sz val="11"/>
      <x:color rgb="FFF28C28"/>
      <x:name val="Aptos"/>
    </x:font>
    <x:font>
      <x:b/>
      <x:sz val="24"/>
      <x:color rgb="FF1E293B"/>
      <x:name val="Aptos"/>
    </x:font>
    <x:font>
      <x:b/>
      <x:sz val="11"/>
      <x:color rgb="FF1E293B"/>
      <x:name val="Aptos"/>
    </x:font>
    <x:font>
      <x:i/>
      <x:sz val="11"/>
      <x:color rgb="FF1E293B"/>
      <x:name val="Aptos"/>
    </x:font>
    <x:font>
      <x:b/>
      <x:sz val="22"/>
      <x:color rgb="FF1E293B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AF2FF"/>
      </x:patternFill>
    </x:fill>
    <x:fill>
      <x:patternFill patternType="solid">
        <x:fgColor rgb="FFFFF9F3"/>
      </x:patternFill>
    </x:fill>
    <x:fill>
      <x:patternFill patternType="solid">
        <x:fgColor rgb="FFFFF1E4"/>
      </x:patternFill>
    </x:fill>
    <x:fill>
      <x:patternFill patternType="solid">
        <x:fgColor rgb="FF102A43"/>
      </x:patternFill>
    </x:fill>
    <x:fill>
      <x:patternFill patternType="solid">
        <x:fgColor rgb="FFF7F9FC"/>
      </x:patternFill>
    </x:fill>
    <x:fill>
      <x:patternFill patternType="solid">
        <x:fgColor rgb="FFF3F6FA"/>
      </x:patternFill>
    </x:fill>
    <x:fill>
      <x:patternFill patternType="solid">
        <x:fgColor rgb="FFF28C28"/>
      </x:patternFill>
    </x:fill>
  </x:fills>
  <x:borders count="10">
    <x:border/>
    <x:border>
      <x:left style="thin">
        <x:color rgb="FFDDE6F0"/>
      </x:left>
      <x:right style="thin">
        <x:color rgb="FFDDE6F0"/>
      </x:right>
      <x:top style="thin">
        <x:color rgb="FFDDE6F0"/>
      </x:top>
      <x:bottom style="thin">
        <x:color rgb="FFDDE6F0"/>
      </x:bottom>
    </x:border>
    <x:border>
      <x:left style="thin">
        <x:color rgb="FFF28C28"/>
      </x:left>
      <x:right style="thin">
        <x:color rgb="FFF28C28"/>
      </x:right>
      <x:top style="thin">
        <x:color rgb="FFF28C28"/>
      </x:top>
      <x:bottom style="thin">
        <x:color rgb="FFF28C28"/>
      </x:bottom>
    </x:border>
    <x:border>
      <x:left style="thin">
        <x:color rgb="FFF7C58F"/>
      </x:left>
      <x:right style="thin">
        <x:color rgb="FFF7C58F"/>
      </x:right>
      <x:top style="thin">
        <x:color rgb="FFF7C58F"/>
      </x:top>
      <x:bottom style="thin">
        <x:color rgb="FFF7C58F"/>
      </x:bottom>
    </x:border>
    <x:border>
      <x:left style="thin">
        <x:color rgb="FF102A43"/>
      </x:left>
      <x:top style="thin">
        <x:color rgb="FF102A43"/>
      </x:top>
      <x:bottom style="thin">
        <x:color rgb="FF102A43"/>
      </x:bottom>
    </x:border>
    <x:border>
      <x:top style="thin">
        <x:color rgb="FF102A43"/>
      </x:top>
      <x:bottom style="thin">
        <x:color rgb="FF102A43"/>
      </x:bottom>
    </x:border>
    <x:border>
      <x:right style="thin">
        <x:color rgb="FF102A43"/>
      </x:right>
      <x:top style="thin">
        <x:color rgb="FF102A43"/>
      </x:top>
      <x:bottom style="thin">
        <x:color rgb="FF102A43"/>
      </x:bottom>
    </x:border>
    <x:border>
      <x:bottom style="thin">
        <x:color rgb="FFDDE6F0"/>
      </x:bottom>
    </x:border>
    <x:border>
      <x:top style="thin">
        <x:color rgb="FFDDE6F0"/>
      </x:top>
      <x:bottom style="thin">
        <x:color rgb="FFDDE6F0"/>
      </x:bottom>
    </x:border>
    <x:border>
      <x:left style="thin">
        <x:color rgb="FF102A43"/>
      </x:left>
      <x:right style="thin">
        <x:color rgb="FF102A43"/>
      </x:right>
      <x:top style="thin">
        <x:color rgb="FF102A43"/>
      </x:top>
      <x:bottom style="thin">
        <x:color rgb="FF102A43"/>
      </x:bottom>
    </x:border>
  </x:borders>
  <x:cellStyleXfs count="1">
    <x:xf numFmtId="0" fontId="0" fillId="0" borderId="0"/>
  </x:cellStyleXfs>
  <x:cellXfs count="1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200" fontId="4" fillId="4" borderId="2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3" xfId="0" applyNumberFormat="1" applyFont="1" applyFill="1" applyBorder="1"/>
    <x:xf numFmtId="0" fontId="5" fillId="5" borderId="3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201" fontId="7" fillId="2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2" fontId="8" fillId="2" borderId="1" xfId="0" applyNumberFormat="1" applyFont="1" applyFill="1" applyBorder="1" applyAlignment="1">
      <x:alignment horizontal="center"/>
    </x:xf>
    <x:xf numFmtId="201" fontId="8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4" xfId="0" applyNumberFormat="1" applyFont="1" applyFill="1" applyBorder="1"/>
    <x:xf numFmtId="0" fontId="9" fillId="6" borderId="5" xfId="0" applyNumberFormat="1" applyFont="1" applyFill="1" applyBorder="1"/>
    <x:xf numFmtId="0" fontId="9" fillId="6" borderId="6" xfId="0" applyNumberFormat="1" applyFont="1" applyFill="1" applyBorder="1"/>
    <x:xf numFmtId="0" fontId="9" fillId="6" borderId="4" xfId="0" applyNumberFormat="1" applyFont="1" applyFill="1" applyBorder="1" applyAlignment="1">
      <x:alignment wrapText="1"/>
    </x:xf>
    <x:xf numFmtId="0" fontId="9" fillId="6" borderId="5" xfId="0" applyNumberFormat="1" applyFont="1" applyFill="1" applyBorder="1" applyAlignment="1">
      <x:alignment wrapText="1"/>
    </x:xf>
    <x:xf numFmtId="0" fontId="9" fillId="6" borderId="6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6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7" xfId="0" applyNumberFormat="1" applyFont="1" applyFill="1" applyBorder="1" applyAlignment="1">
      <x:alignment vertical="center"/>
    </x:xf>
    <x:xf numFmtId="0" fontId="10" fillId="0" borderId="8" xfId="0" applyNumberFormat="1" applyFont="1" applyFill="1" applyBorder="1" applyAlignment="1">
      <x:alignment vertical="center"/>
    </x:xf>
    <x:xf numFmtId="201" fontId="10" fillId="0" borderId="7" xfId="0" applyNumberFormat="1" applyFont="1" applyFill="1" applyBorder="1" applyAlignment="1">
      <x:alignment vertical="center"/>
    </x:xf>
    <x:xf numFmtId="201" fontId="10" fillId="0" borderId="8" xfId="0" applyNumberFormat="1" applyFont="1" applyFill="1" applyBorder="1" applyAlignment="1">
      <x:alignment vertical="center"/>
    </x:xf>
    <x:xf numFmtId="202" fontId="10" fillId="0" borderId="7" xfId="0" applyNumberFormat="1" applyFont="1" applyFill="1" applyBorder="1" applyAlignment="1">
      <x:alignment vertical="center"/>
    </x:xf>
    <x:xf numFmtId="202" fontId="10" fillId="0" borderId="8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1" xfId="0" applyNumberFormat="1" applyFont="1" applyFill="1" applyBorder="1"/>
    <x:xf numFmtId="0" fontId="10" fillId="4" borderId="7" xfId="0" applyNumberFormat="1" applyFont="1" applyFill="1" applyBorder="1" applyAlignment="1">
      <x:alignment vertical="center"/>
    </x:xf>
    <x:xf numFmtId="0" fontId="10" fillId="4" borderId="8" xfId="0" applyNumberFormat="1" applyFont="1" applyFill="1" applyBorder="1" applyAlignment="1">
      <x:alignment vertical="center"/>
    </x:xf>
    <x:xf numFmtId="0" fontId="10" fillId="8" borderId="7" xfId="0" applyNumberFormat="1" applyFont="1" applyFill="1" applyBorder="1" applyAlignment="1">
      <x:alignment vertical="center"/>
    </x:xf>
    <x:xf numFmtId="0" fontId="10" fillId="8" borderId="8" xfId="0" applyNumberFormat="1" applyFont="1" applyFill="1" applyBorder="1" applyAlignment="1">
      <x:alignment vertical="center"/>
    </x:xf>
    <x:xf numFmtId="201" fontId="10" fillId="4" borderId="7" xfId="0" applyNumberFormat="1" applyFont="1" applyFill="1" applyBorder="1" applyAlignment="1">
      <x:alignment vertical="center"/>
    </x:xf>
    <x:xf numFmtId="201" fontId="10" fillId="8" borderId="7" xfId="0" applyNumberFormat="1" applyFont="1" applyFill="1" applyBorder="1" applyAlignment="1">
      <x:alignment vertical="center"/>
    </x:xf>
    <x:xf numFmtId="201" fontId="10" fillId="4" borderId="8" xfId="0" applyNumberFormat="1" applyFont="1" applyFill="1" applyBorder="1" applyAlignment="1">
      <x:alignment vertical="center"/>
    </x:xf>
    <x:xf numFmtId="201" fontId="10" fillId="8" borderId="8" xfId="0" applyNumberFormat="1" applyFont="1" applyFill="1" applyBorder="1" applyAlignment="1">
      <x:alignment vertical="center"/>
    </x:xf>
    <x:xf numFmtId="203" fontId="10" fillId="4" borderId="7" xfId="0" applyNumberFormat="1" applyFont="1" applyFill="1" applyBorder="1" applyAlignment="1">
      <x:alignment vertical="center"/>
    </x:xf>
    <x:xf numFmtId="203" fontId="10" fillId="4" borderId="8" xfId="0" applyNumberFormat="1" applyFont="1" applyFill="1" applyBorder="1" applyAlignment="1">
      <x:alignment vertical="center"/>
    </x:xf>
    <x:xf numFmtId="202" fontId="10" fillId="4" borderId="7" xfId="0" applyNumberFormat="1" applyFont="1" applyFill="1" applyBorder="1" applyAlignment="1">
      <x:alignment vertical="center"/>
    </x:xf>
    <x:xf numFmtId="202" fontId="10" fillId="4" borderId="8" xfId="0" applyNumberFormat="1" applyFont="1" applyFill="1" applyBorder="1" applyAlignment="1">
      <x:alignment vertical="center"/>
    </x:xf>
    <x:xf numFmtId="200" fontId="10" fillId="4" borderId="7" xfId="0" applyNumberFormat="1" applyFont="1" applyFill="1" applyBorder="1" applyAlignment="1">
      <x:alignment vertical="center"/>
    </x:xf>
    <x:xf numFmtId="200" fontId="10" fillId="4" borderId="8" xfId="0" applyNumberFormat="1" applyFont="1" applyFill="1" applyBorder="1" applyAlignment="1">
      <x:alignment vertical="center"/>
    </x:xf>
    <x:xf numFmtId="0" fontId="10" fillId="4" borderId="7" xfId="0" applyNumberFormat="1" applyFont="1" applyFill="1" applyBorder="1" applyAlignment="1">
      <x:alignment vertical="center" wrapText="1"/>
    </x:xf>
    <x:xf numFmtId="0" fontId="10" fillId="4" borderId="8" xfId="0" applyNumberFormat="1" applyFont="1" applyFill="1" applyBorder="1" applyAlignment="1">
      <x:alignment vertical="center" wrapText="1"/>
    </x:xf>
    <x:xf numFmtId="202" fontId="10" fillId="8" borderId="7" xfId="0" applyNumberFormat="1" applyFont="1" applyFill="1" applyBorder="1" applyAlignment="1">
      <x:alignment vertical="center"/>
    </x:xf>
    <x:xf numFmtId="202" fontId="10" fillId="8" borderId="8" xfId="0" applyNumberFormat="1" applyFont="1" applyFill="1" applyBorder="1" applyAlignment="1">
      <x:alignment vertical="center"/>
    </x:xf>
    <x:xf numFmtId="0" fontId="10" fillId="5" borderId="7" xfId="0" applyNumberFormat="1" applyFont="1" applyFill="1" applyBorder="1" applyAlignment="1">
      <x:alignment vertical="center"/>
    </x:xf>
    <x:xf numFmtId="0" fontId="10" fillId="5" borderId="8" xfId="0" applyNumberFormat="1" applyFont="1" applyFill="1" applyBorder="1" applyAlignment="1">
      <x:alignment vertical="center"/>
    </x:xf>
    <x:xf numFmtId="0" fontId="12" fillId="5" borderId="7" xfId="0" applyNumberFormat="1" applyFont="1" applyFill="1" applyBorder="1" applyAlignment="1">
      <x:alignment vertical="center"/>
    </x:xf>
    <x:xf numFmtId="0" fontId="12" fillId="5" borderId="8" xfId="0" applyNumberFormat="1" applyFont="1" applyFill="1" applyBorder="1" applyAlignment="1">
      <x:alignment vertical="center"/>
    </x:xf>
    <x:xf numFmtId="0" fontId="12" fillId="5" borderId="7" xfId="0" applyNumberFormat="1" applyFont="1" applyFill="1" applyBorder="1" applyAlignment="1">
      <x:alignment vertical="top"/>
    </x:xf>
    <x:xf numFmtId="0" fontId="12" fillId="5" borderId="8" xfId="0" applyNumberFormat="1" applyFont="1" applyFill="1" applyBorder="1" applyAlignment="1">
      <x:alignment vertical="top"/>
    </x:xf>
    <x:xf numFmtId="0" fontId="10" fillId="0" borderId="7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7" xfId="0" applyNumberFormat="1" applyFont="1" applyFill="1" applyBorder="1" applyAlignment="1">
      <x:alignment vertical="top" wrapText="1"/>
    </x:xf>
    <x:xf numFmtId="0" fontId="10" fillId="0" borderId="8" xfId="0" applyNumberFormat="1" applyFont="1" applyFill="1" applyBorder="1" applyAlignment="1">
      <x:alignment vertical="top" wrapText="1"/>
    </x:xf>
    <x:xf numFmtId="0" fontId="9" fillId="6" borderId="9" xfId="0" applyNumberFormat="1" applyFont="1" applyFill="1" applyBorder="1"/>
    <x:xf numFmtId="0" fontId="9" fillId="6" borderId="9" xfId="0" applyNumberFormat="1" applyFont="1" applyFill="1" applyBorder="1" applyAlignment="1">
      <x:alignment wrapText="1"/>
    </x:xf>
    <x:xf numFmtId="0" fontId="9" fillId="6" borderId="9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wrapText="1"/>
    </x:xf>
    <x:xf numFmtId="0" fontId="10" fillId="7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1" xfId="0" applyNumberFormat="1" applyFont="1" applyFill="1" applyBorder="1"/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horizontal="center"/>
    </x:xf>
    <x:xf numFmtId="0" fontId="10" fillId="5" borderId="0" xfId="0" applyNumberFormat="1" applyFont="1" applyFill="1" applyBorder="1"/>
    <x:xf numFmtId="0" fontId="10" fillId="5" borderId="3" xfId="0" applyNumberFormat="1" applyFont="1" applyFill="1" applyBorder="1"/>
    <x:xf numFmtId="0" fontId="10" fillId="5" borderId="3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vertical="top" wrapText="1"/>
    </x:xf>
    <x:xf numFmtId="0" fontId="13" fillId="2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4" fillId="3" borderId="1" xfId="0" applyNumberFormat="1" applyFont="1" applyFill="1" applyBorder="1" applyAlignment="1">
      <x:alignment vertical="center"/>
    </x:xf>
    <x:xf numFmtId="200" fontId="14" fillId="4" borderId="2" xfId="0" applyNumberFormat="1" applyFont="1" applyFill="1" applyBorder="1"/>
    <x:xf numFmtId="0" fontId="15" fillId="5" borderId="3" xfId="0" applyNumberFormat="1" applyFont="1" applyFill="1" applyBorder="1" applyAlignment="1">
      <x:alignment horizontal="center"/>
    </x:xf>
    <x:xf numFmtId="0" fontId="14" fillId="3" borderId="1" xfId="0" applyNumberFormat="1" applyFont="1" applyFill="1" applyBorder="1" applyAlignment="1">
      <x:alignment horizontal="center"/>
    </x:xf>
    <x:xf numFmtId="0" fontId="14" fillId="5" borderId="1" xfId="0" applyNumberFormat="1" applyFont="1" applyFill="1" applyBorder="1" applyAlignment="1">
      <x:alignment horizontal="center"/>
    </x:xf>
    <x:xf numFmtId="0" fontId="16" fillId="2" borderId="1" xfId="0" applyNumberFormat="1" applyFont="1" applyFill="1" applyBorder="1" applyAlignment="1">
      <x:alignment horizontal="center"/>
    </x:xf>
    <x:xf numFmtId="201" fontId="16" fillId="2" borderId="1" xfId="0" applyNumberFormat="1" applyFont="1" applyFill="1" applyBorder="1" applyAlignment="1">
      <x:alignment horizontal="center"/>
    </x:xf>
    <x:xf numFmtId="201" fontId="10" fillId="0" borderId="0" xfId="0" applyNumberFormat="1" applyFont="1" applyFill="1" applyBorder="1"/>
    <x:xf numFmtId="202" fontId="16" fillId="2" borderId="1" xfId="0" applyNumberFormat="1" applyFont="1" applyFill="1" applyBorder="1" applyAlignment="1">
      <x:alignment horizontal="center"/>
    </x:xf>
    <x:xf numFmtId="0" fontId="14" fillId="6" borderId="4" xfId="0" applyNumberFormat="1" applyFont="1" applyFill="1" applyBorder="1" applyAlignment="1">
      <x:alignment vertical="center" wrapText="1"/>
    </x:xf>
    <x:xf numFmtId="0" fontId="14" fillId="6" borderId="5" xfId="0" applyNumberFormat="1" applyFont="1" applyFill="1" applyBorder="1" applyAlignment="1">
      <x:alignment vertical="center" wrapText="1"/>
    </x:xf>
    <x:xf numFmtId="0" fontId="14" fillId="6" borderId="6" xfId="0" applyNumberFormat="1" applyFont="1" applyFill="1" applyBorder="1" applyAlignment="1">
      <x:alignment vertical="center" wrapText="1"/>
    </x:xf>
    <x:xf numFmtId="0" fontId="15" fillId="7" borderId="1" xfId="0" applyNumberFormat="1" applyFont="1" applyFill="1" applyBorder="1"/>
    <x:xf numFmtId="200" fontId="14" fillId="4" borderId="2" xfId="0" applyNumberFormat="1" applyFont="1" applyFill="1" applyBorder="1" applyAlignment="1">
      <x:alignment vertical="center"/>
    </x:xf>
    <x:xf numFmtId="0" fontId="15" fillId="5" borderId="3" xfId="0" applyNumberFormat="1" applyFont="1" applyFill="1" applyBorder="1" applyAlignment="1">
      <x:alignment horizontal="center" vertical="center"/>
    </x:xf>
    <x:xf numFmtId="0" fontId="14" fillId="3" borderId="1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 applyAlignment="1">
      <x:alignment horizontal="center" vertical="center"/>
    </x:xf>
    <x:xf numFmtId="0" fontId="16" fillId="2" borderId="1" xfId="0" applyNumberFormat="1" applyFont="1" applyFill="1" applyBorder="1" applyAlignment="1">
      <x:alignment horizontal="center" vertical="center"/>
    </x:xf>
    <x:xf numFmtId="201" fontId="16" fillId="2" borderId="1" xfId="0" applyNumberFormat="1" applyFont="1" applyFill="1" applyBorder="1" applyAlignment="1">
      <x:alignment horizontal="center" vertical="center"/>
    </x:xf>
    <x:xf numFmtId="201" fontId="10" fillId="0" borderId="0" xfId="0" applyNumberFormat="1" applyFont="1" applyFill="1" applyBorder="1" applyAlignment="1">
      <x:alignment vertical="center"/>
    </x:xf>
    <x:xf numFmtId="202" fontId="16" fillId="2" borderId="1" xfId="0" applyNumberFormat="1" applyFont="1" applyFill="1" applyBorder="1" applyAlignment="1">
      <x:alignment horizontal="center" vertical="center"/>
    </x:xf>
    <x:xf numFmtId="0" fontId="15" fillId="7" borderId="1" xfId="0" applyNumberFormat="1" applyFont="1" applyFill="1" applyBorder="1" applyAlignment="1">
      <x:alignment vertical="center"/>
    </x:xf>
    <x:xf numFmtId="0" fontId="15" fillId="5" borderId="3" xfId="0" applyNumberFormat="1" applyFont="1" applyFill="1" applyBorder="1"/>
    <x:xf numFmtId="0" fontId="15" fillId="5" borderId="3" xfId="0" applyNumberFormat="1" applyFont="1" applyFill="1" applyBorder="1" applyAlignment="1">
      <x:alignment vertical="center"/>
    </x:xf>
    <x:xf numFmtId="0" fontId="14" fillId="3" borderId="1" xfId="0" applyNumberFormat="1" applyFont="1" applyFill="1" applyBorder="1"/>
    <x:xf numFmtId="0" fontId="14" fillId="6" borderId="9" xfId="0" applyNumberFormat="1" applyFont="1" applyFill="1" applyBorder="1" applyAlignment="1">
      <x:alignment vertical="center" wrapText="1"/>
    </x:xf>
    <x:xf numFmtId="0" fontId="14" fillId="5" borderId="7" xfId="0" applyNumberFormat="1" applyFont="1" applyFill="1" applyBorder="1" applyAlignment="1">
      <x:alignment vertical="top"/>
    </x:xf>
    <x:xf numFmtId="0" fontId="14" fillId="5" borderId="8" xfId="0" applyNumberFormat="1" applyFont="1" applyFill="1" applyBorder="1" applyAlignment="1">
      <x:alignment vertical="top"/>
    </x:xf>
    <x:xf numFmtId="0" fontId="14" fillId="4" borderId="1" xfId="0" applyNumberFormat="1" applyFont="1" applyFill="1" applyBorder="1"/>
    <x:xf numFmtId="0" fontId="14" fillId="8" borderId="1" xfId="0" applyNumberFormat="1" applyFont="1" applyFill="1" applyBorder="1"/>
    <x:xf numFmtId="0" fontId="14" fillId="9" borderId="0" xfId="0" applyNumberFormat="1" applyFont="1" applyFill="1" applyBorder="1" applyAlignment="1">
      <x:alignment horizontal="center"/>
    </x:xf>
    <x:xf numFmtId="0" fontId="14" fillId="5" borderId="7" xfId="0" applyNumberFormat="1" applyFont="1" applyFill="1" applyBorder="1" applyAlignment="1">
      <x:alignment vertical="center"/>
    </x:xf>
    <x:xf numFmtId="0" fontId="10" fillId="7" borderId="1" xfId="0" applyNumberFormat="1" applyFont="1" applyFill="1" applyBorder="1" applyAlignment="1">
      <x:alignment vertical="center" wrapText="1"/>
    </x:xf>
    <x:xf numFmtId="0" fontId="14" fillId="5" borderId="8" xfId="0" applyNumberFormat="1" applyFont="1" applyFill="1" applyBorder="1" applyAlignment="1">
      <x:alignment vertical="center"/>
    </x:xf>
    <x:xf numFmtId="0" fontId="14" fillId="4" borderId="1" xfId="0" applyNumberFormat="1" applyFont="1" applyFill="1" applyBorder="1" applyAlignment="1">
      <x:alignment vertical="center"/>
    </x:xf>
    <x:xf numFmtId="0" fontId="14" fillId="8" borderId="1" xfId="0" applyNumberFormat="1" applyFont="1" applyFill="1" applyBorder="1" applyAlignment="1">
      <x:alignment vertical="center"/>
    </x:xf>
    <x:xf numFmtId="0" fontId="14" fillId="9" borderId="0" xfId="0" applyNumberFormat="1" applyFont="1" applyFill="1" applyBorder="1" applyAlignment="1">
      <x:alignment horizontal="center" vertical="center"/>
    </x:xf>
    <x:xf numFmtId="0" fontId="10" fillId="5" borderId="3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5" xfId="0" applyNumberFormat="1" applyFont="1" applyFill="1" applyBorder="1" applyAlignment="1">
      <x:alignment vertical="center"/>
    </x:xf>
    <x:xf numFmtId="0" fontId="9" fillId="6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D64545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D9A6C"/>
      </x:font>
      <x:fill>
        <x:patternFill patternType="solid">
          <x:bgColor rgb="FFE8F7F1"/>
        </x:patternFill>
      </x:fill>
    </x:dxf>
    <x:dxf>
      <x:font>
        <x:color rgb="FFB7791F"/>
      </x:font>
      <x:fill>
        <x:patternFill patternType="solid">
          <x:bgColor rgb="FFFFF7D6"/>
        </x:patternFill>
      </x:fill>
    </x:dxf>
    <x:dxf>
      <x:font>
        <x:b/>
        <x:color rgb="FFD64545"/>
      </x:font>
      <x:fill>
        <x:patternFill patternType="solid">
          <x:bgColor rgb="FFFDECEC"/>
        </x:patternFill>
      </x:fill>
    </x:dxf>
    <x:dxf>
      <x:font>
        <x:color rgb="FF2367D1"/>
      </x:font>
      <x:fill>
        <x:patternFill patternType="solid">
          <x:bgColor rgb="FFEAF2FF"/>
        </x:patternFill>
      </x:fill>
    </x:dxf>
    <x:dxf>
      <x:font>
        <x:b/>
        <x:color rgb="FFD64545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D9A6C"/>
      </x:font>
      <x:fill>
        <x:patternFill patternType="solid">
          <x:bgColor rgb="FFE8F7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08af8507f4a28" /><Relationship Type="http://schemas.openxmlformats.org/officeDocument/2006/relationships/theme" Target="/xl/theme/theme1.xml" Id="Rd930a7e6c3a348ae" /><Relationship Type="http://schemas.openxmlformats.org/officeDocument/2006/relationships/sharedStrings" Target="/xl/sharedStrings.xml" Id="Rfeb41fdf59cd4d30" /><Relationship Type="http://schemas.openxmlformats.org/officeDocument/2006/relationships/worksheet" Target="/xl/worksheets/sheet1.xml" Id="R8a06184d5f284264" /><Relationship Type="http://schemas.openxmlformats.org/officeDocument/2006/relationships/worksheet" Target="/xl/worksheets/sheet2.xml" Id="R1f643b3f28f5443b" /><Relationship Type="http://schemas.openxmlformats.org/officeDocument/2006/relationships/worksheet" Target="/xl/worksheets/sheet3.xml" Id="R4588ccd138ee4a1e" /><Relationship Type="http://schemas.openxmlformats.org/officeDocument/2006/relationships/worksheet" Target="/xl/worksheets/sheet4.xml" Id="Rf1274a0e4dd542ab" /><Relationship Type="http://schemas.openxmlformats.org/officeDocument/2006/relationships/worksheet" Target="/xl/worksheets/sheet5.xml" Id="R3307b62f042545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0f864cb37ce4c1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/>
              <a:t>Planned Hours vs Net Capacity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/>
          </a:pPr>
        </a:p>
      </c:txPr>
    </c:title>
    <c:plotArea>
      <c:barChart>
        <c:barDir val="col"/>
        <c:varyColors val="0"/>
        <c:ser>
          <c:idx val="0"/>
          <c:order val="0"/>
          <c:tx>
            <c:v>Net Capacity</c:v>
          </c:tx>
          <c:spPr>
            <a:solidFill xmlns:a="http://schemas.openxmlformats.org/drawingml/2006/main">
              <a:srgbClr val="F28C28"/>
            </a:solidFill>
          </c:spPr>
          <c:cat>
            <c:strRef>
              <c:f>'Dashboard'!$A$16:$A$25</c:f>
              <c:strCache>
                <c:ptCount val="0"/>
              </c:strCache>
            </c:strRef>
          </c:cat>
          <c:val>
            <c:numRef>
              <c:f>'Dashboard'!$C$16:$C$25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Planned Hours</c:v>
          </c:tx>
          <c:spPr>
            <a:solidFill xmlns:a="http://schemas.openxmlformats.org/drawingml/2006/main">
              <a:srgbClr val="1D9A6C"/>
            </a:solidFill>
          </c:spPr>
          <c:cat>
            <c:strRef>
              <c:f>'Dashboard'!$A$16:$A$25</c:f>
              <c:strCache>
                <c:ptCount val="0"/>
              </c:strCache>
            </c:strRef>
          </c:cat>
          <c:val>
            <c:numRef>
              <c:f>'Dashboard'!$D$16:$D$25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13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0f864cb37ce4c1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eamCapacityTable" displayName="TeamCapacityTable" ref="A5:J105" headerRowCount="1" totalsRowCount="0" totalsRowShown="0">
  <x:tableColumns count="10">
    <x:tableColumn id="1" name="Resource ID"/>
    <x:tableColumn id="2" name="Name"/>
    <x:tableColumn id="3" name="Role"/>
    <x:tableColumn id="4" name="Department"/>
    <x:tableColumn id="5" name="Weekly Capacity"/>
    <x:tableColumn id="6" name="PTO / Leave Hours"/>
    <x:tableColumn id="7" name="Net Capacity"/>
    <x:tableColumn id="8" name="Hourly Rate"/>
    <x:tableColumn id="9" name="Billable Target"/>
    <x:tableColumn id="10" name="Activ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jectsTable" displayName="ProjectsTable" ref="A5:I105" headerRowCount="1" totalsRowCount="0" totalsRowShown="0">
  <x:tableColumns count="9">
    <x:tableColumn id="1" name="Project ID"/>
    <x:tableColumn id="2" name="Project Name"/>
    <x:tableColumn id="3" name="Project Manager"/>
    <x:tableColumn id="4" name="Start Date"/>
    <x:tableColumn id="5" name="End Date"/>
    <x:tableColumn id="6" name="Priority"/>
    <x:tableColumn id="7" name="Status"/>
    <x:tableColumn id="8" name="Budget"/>
    <x:tableColumn id="9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eklyAllocationsTable" displayName="WeeklyAllocationsTable" ref="A5:N205" headerRowCount="1" totalsRowCount="0" totalsRowShown="0">
  <x:tableColumns count="14">
    <x:tableColumn id="1" name="Week Starting"/>
    <x:tableColumn id="2" name="Resource ID"/>
    <x:tableColumn id="3" name="Resource Name"/>
    <x:tableColumn id="4" name="Project ID"/>
    <x:tableColumn id="5" name="Project Name"/>
    <x:tableColumn id="6" name="Task / Workstream"/>
    <x:tableColumn id="7" name="Planned Hours"/>
    <x:tableColumn id="8" name="Billable"/>
    <x:tableColumn id="9" name="Status"/>
    <x:tableColumn id="10" name="Weekly Capacity"/>
    <x:tableColumn id="11" name="PTO Hours"/>
    <x:tableColumn id="12" name="Net Capacity"/>
    <x:tableColumn id="13" name="Utilization"/>
    <x:tableColumn id="14" name="Capacity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55e3466ed3a46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5d2c573651497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b1f1aeddf6b43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6a95415444843b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6" hidden="0" customWidth="1"/>
    <x:col min="3" max="3" width="15" hidden="0" customWidth="1"/>
    <x:col min="4" max="4" width="15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2" customHeight="1">
      <x:c r="A1" s="104" t="str">
        <x:v>Resource Planning Dashboard</x:v>
      </x:c>
      <x:c r="B1" s="105"/>
      <x:c r="C1" s="105"/>
      <x:c r="D1" s="105"/>
      <x:c r="E1" s="105"/>
      <x:c r="F1" s="105"/>
      <x:c r="G1" s="105"/>
      <x:c r="H1" s="105"/>
      <x:c r="I1" s="105"/>
      <x:c r="J1" s="105"/>
      <x:c r="K1" s="105"/>
      <x:c r="L1" s="105"/>
      <x:c r="M1" s="105"/>
      <x:c r="N1" s="105"/>
    </x:row>
    <x:row r="2" ht="22" customHeight="1">
      <x:c r="A2" s="105" t="str">
        <x:v>Choose a week to see capacity, workload, utilization, and overload risk across the team.</x:v>
      </x:c>
      <x:c r="B2" s="105"/>
      <x:c r="C2" s="105"/>
      <x:c r="D2" s="105"/>
      <x:c r="E2" s="105"/>
      <x:c r="F2" s="105"/>
      <x:c r="G2" s="105"/>
      <x:c r="H2" s="105"/>
      <x:c r="I2" s="105"/>
      <x:c r="J2" s="105"/>
      <x:c r="K2" s="105"/>
      <x:c r="L2" s="105"/>
      <x:c r="M2" s="105"/>
      <x:c r="N2" s="105"/>
    </x:row>
    <x:row r="3" ht="22" customHeight="1">
      <x:c r="A3" s="105"/>
      <x:c r="B3" s="105"/>
      <x:c r="C3" s="105"/>
      <x:c r="D3" s="105"/>
      <x:c r="E3" s="105"/>
      <x:c r="F3" s="105"/>
      <x:c r="G3" s="105"/>
      <x:c r="H3" s="105"/>
      <x:c r="I3" s="105"/>
      <x:c r="J3" s="105"/>
      <x:c r="K3" s="105"/>
      <x:c r="L3" s="105"/>
      <x:c r="M3" s="105"/>
      <x:c r="N3" s="105"/>
    </x:row>
    <x:row r="4" ht="22" customHeight="1">
      <x:c r="A4" s="106" t="str">
        <x:v>Week starting</x:v>
      </x:c>
      <x:c r="B4" s="119" t="n">
        <x:v>46258</x:v>
      </x:c>
      <x:c r="C4" s="105"/>
      <x:c r="D4" s="105"/>
      <x:c r="E4" s="120" t="str">
        <x:v>Tip: update the orange cells; gray cells calculate automatically.</x:v>
      </x:c>
      <x:c r="F4" s="105"/>
      <x:c r="G4" s="105"/>
      <x:c r="H4" s="105"/>
      <x:c r="I4" s="105"/>
      <x:c r="J4" s="105"/>
      <x:c r="K4" s="105"/>
      <x:c r="L4" s="105"/>
      <x:c r="M4" s="105"/>
      <x:c r="N4" s="105"/>
    </x:row>
    <x:row r="5" ht="22" customHeight="1">
      <x:c r="A5" s="105"/>
      <x:c r="B5" s="105"/>
      <x:c r="C5" s="105"/>
      <x:c r="D5" s="105"/>
      <x:c r="E5" s="105"/>
      <x:c r="F5" s="105"/>
      <x:c r="G5" s="105"/>
      <x:c r="H5" s="105"/>
      <x:c r="I5" s="105"/>
      <x:c r="J5" s="105"/>
      <x:c r="K5" s="105"/>
      <x:c r="L5" s="105"/>
      <x:c r="M5" s="105"/>
      <x:c r="N5" s="105"/>
    </x:row>
    <x:row r="6" ht="22" customHeight="1">
      <x:c r="A6" s="121" t="str">
        <x:v>Active resources</x:v>
      </x:c>
      <x:c r="B6" s="105"/>
      <x:c r="C6" s="121" t="str">
        <x:v>Net team capacity</x:v>
      </x:c>
      <x:c r="D6" s="105"/>
      <x:c r="E6" s="121" t="str">
        <x:v>Planned hours</x:v>
      </x:c>
      <x:c r="F6" s="105"/>
      <x:c r="G6" s="122" t="str">
        <x:v>Team utilization</x:v>
      </x:c>
      <x:c r="H6" s="105"/>
      <x:c r="I6" s="105"/>
      <x:c r="J6" s="105"/>
      <x:c r="K6" s="105"/>
      <x:c r="L6" s="105"/>
      <x:c r="M6" s="105"/>
      <x:c r="N6" s="105"/>
    </x:row>
    <x:row r="7" ht="22" customHeight="1">
      <x:c r="A7" s="123" t="n">
        <x:f>COUNTIF('Team Capacity'!$J$6:$J$105,"Yes")</x:f>
        <x:v>10</x:v>
      </x:c>
      <x:c r="B7" s="105"/>
      <x:c r="C7" s="124" t="n">
        <x:f>SUM('Team Capacity'!$G$6:$G$105)</x:f>
        <x:v>372</x:v>
      </x:c>
      <x:c r="D7" s="125"/>
      <x:c r="E7" s="124" t="n">
        <x:f>SUMIFS('Weekly Allocations'!$G$6:$G$205,'Weekly Allocations'!$A$6:$A$205,$B$4)</x:f>
        <x:v>352</x:v>
      </x:c>
      <x:c r="F7" s="105"/>
      <x:c r="G7" s="126" t="n">
        <x:f>IFERROR(E7/C7,0)</x:f>
        <x:v>0.946236559139785</x:v>
      </x:c>
      <x:c r="H7" s="105"/>
      <x:c r="I7" s="105"/>
      <x:c r="J7" s="105"/>
      <x:c r="K7" s="105"/>
      <x:c r="L7" s="105"/>
      <x:c r="M7" s="105"/>
      <x:c r="N7" s="105"/>
    </x:row>
    <x:row r="8" ht="22" customHeight="1">
      <x:c r="A8" s="105"/>
      <x:c r="B8" s="105"/>
      <x:c r="C8" s="105"/>
      <x:c r="D8" s="105"/>
      <x:c r="E8" s="105"/>
      <x:c r="F8" s="105"/>
      <x:c r="G8" s="105"/>
      <x:c r="H8" s="105"/>
      <x:c r="I8" s="105"/>
      <x:c r="J8" s="105"/>
      <x:c r="K8" s="105"/>
      <x:c r="L8" s="105"/>
      <x:c r="M8" s="105"/>
      <x:c r="N8" s="105"/>
    </x:row>
    <x:row r="9" ht="22" customHeight="1">
      <x:c r="A9" s="105"/>
      <x:c r="B9" s="105"/>
      <x:c r="C9" s="105"/>
      <x:c r="D9" s="105"/>
      <x:c r="E9" s="105"/>
      <x:c r="F9" s="105"/>
      <x:c r="G9" s="105"/>
      <x:c r="H9" s="105"/>
      <x:c r="I9" s="105"/>
      <x:c r="J9" s="105"/>
      <x:c r="K9" s="105"/>
      <x:c r="L9" s="105"/>
      <x:c r="M9" s="105"/>
      <x:c r="N9" s="105"/>
    </x:row>
    <x:row r="10" ht="22" customHeight="1">
      <x:c r="A10" s="121" t="str">
        <x:v>Overallocated</x:v>
      </x:c>
      <x:c r="B10" s="105"/>
      <x:c r="C10" s="121" t="str">
        <x:v>Near capacity</x:v>
      </x:c>
      <x:c r="D10" s="105"/>
      <x:c r="E10" s="121" t="str">
        <x:v>Available</x:v>
      </x:c>
      <x:c r="F10" s="105"/>
      <x:c r="G10" s="122" t="str">
        <x:v>Billable hours</x:v>
      </x:c>
      <x:c r="H10" s="105"/>
      <x:c r="I10" s="105"/>
      <x:c r="J10" s="105"/>
      <x:c r="K10" s="105"/>
      <x:c r="L10" s="105"/>
      <x:c r="M10" s="105"/>
      <x:c r="N10" s="105"/>
    </x:row>
    <x:row r="11" ht="22" customHeight="1">
      <x:c r="A11" s="123" t="n">
        <x:f>COUNTIF($F$16:$F$25,"OVERALLOCATED")</x:f>
        <x:v>3</x:v>
      </x:c>
      <x:c r="B11" s="105"/>
      <x:c r="C11" s="123" t="n">
        <x:f>COUNTIF($F$16:$F$25,"NEAR CAPACITY")</x:f>
        <x:v>5</x:v>
      </x:c>
      <x:c r="D11" s="105"/>
      <x:c r="E11" s="123" t="n">
        <x:f>COUNTIF($F$16:$F$25,"AVAILABLE")</x:f>
        <x:v>2</x:v>
      </x:c>
      <x:c r="F11" s="105"/>
      <x:c r="G11" s="124" t="n">
        <x:f>SUMIFS('Weekly Allocations'!$G$6:$G$205,'Weekly Allocations'!$A$6:$A$205,$B$4,'Weekly Allocations'!$H$6:$H$205,"Yes")</x:f>
        <x:v>318</x:v>
      </x:c>
      <x:c r="H11" s="105"/>
      <x:c r="I11" s="105"/>
      <x:c r="J11" s="105"/>
      <x:c r="K11" s="105"/>
      <x:c r="L11" s="105"/>
      <x:c r="M11" s="105"/>
      <x:c r="N11" s="105"/>
    </x:row>
    <x:row r="12" ht="22" customHeight="1">
      <x:c r="A12" s="105"/>
      <x:c r="B12" s="105"/>
      <x:c r="C12" s="105"/>
      <x:c r="D12" s="105"/>
      <x:c r="E12" s="105"/>
      <x:c r="F12" s="105"/>
      <x:c r="G12" s="105"/>
      <x:c r="H12" s="105"/>
      <x:c r="I12" s="105"/>
      <x:c r="J12" s="105"/>
      <x:c r="K12" s="105"/>
      <x:c r="L12" s="105"/>
      <x:c r="M12" s="105"/>
      <x:c r="N12" s="105"/>
    </x:row>
    <x:row r="13" ht="22" customHeight="1">
      <x:c r="A13" s="105"/>
      <x:c r="B13" s="105"/>
      <x:c r="C13" s="105"/>
      <x:c r="D13" s="105"/>
      <x:c r="E13" s="105"/>
      <x:c r="F13" s="105"/>
      <x:c r="G13" s="105"/>
      <x:c r="H13" s="105"/>
      <x:c r="I13" s="105"/>
      <x:c r="J13" s="105"/>
      <x:c r="K13" s="105"/>
      <x:c r="L13" s="105"/>
      <x:c r="M13" s="105"/>
      <x:c r="N13" s="105"/>
    </x:row>
    <x:row r="14" ht="22" customHeight="1">
      <x:c r="A14" s="42" t="str">
        <x:v>Resource</x:v>
      </x:c>
      <x:c r="B14" s="43" t="str">
        <x:v>Role</x:v>
      </x:c>
      <x:c r="C14" s="43" t="str">
        <x:v>Net Capacity</x:v>
      </x:c>
      <x:c r="D14" s="43" t="str">
        <x:v>Planned Hours</x:v>
      </x:c>
      <x:c r="E14" s="43" t="str">
        <x:v>Utilization</x:v>
      </x:c>
      <x:c r="F14" s="44" t="str">
        <x:v>Capacity Flag</x:v>
      </x:c>
      <x:c r="G14" s="105"/>
      <x:c r="H14" s="105"/>
      <x:c r="I14" s="105"/>
      <x:c r="J14" s="105"/>
      <x:c r="K14" s="105"/>
      <x:c r="L14" s="105"/>
      <x:c r="M14" s="105"/>
      <x:c r="N14" s="105"/>
    </x:row>
    <x:row r="15" ht="22" customHeight="1">
      <x:c r="A15" s="105"/>
      <x:c r="B15" s="105"/>
      <x:c r="C15" s="105"/>
      <x:c r="D15" s="105"/>
      <x:c r="E15" s="105"/>
      <x:c r="F15" s="105"/>
      <x:c r="G15" s="105"/>
      <x:c r="H15" s="105"/>
      <x:c r="I15" s="105"/>
      <x:c r="J15" s="105"/>
      <x:c r="K15" s="105"/>
      <x:c r="L15" s="105"/>
      <x:c r="M15" s="105"/>
      <x:c r="N15" s="105"/>
    </x:row>
    <x:row r="16" ht="22" customHeight="1">
      <x:c r="A16" s="48" t="str">
        <x:f>IF('Team Capacity'!B6="","",'Team Capacity'!B6)</x:f>
        <x:v>Aisha Khan</x:v>
      </x:c>
      <x:c r="B16" s="48" t="str">
        <x:f>IF('Team Capacity'!C6="","",'Team Capacity'!C6)</x:f>
        <x:v>Product Designer</x:v>
      </x:c>
      <x:c r="C16" s="50" t="n">
        <x:f>IF(A16="","",'Team Capacity'!G6)</x:f>
        <x:v>40</x:v>
      </x:c>
      <x:c r="D16" s="50" t="n">
        <x:f>IF(A16="","",SUMIFS('Weekly Allocations'!$G$6:$G$205,'Weekly Allocations'!$A$6:$A$205,$B$4,'Weekly Allocations'!$B$6:$B$205,'Team Capacity'!A6))</x:f>
        <x:v>44</x:v>
      </x:c>
      <x:c r="E16" s="52" t="n">
        <x:f>IFERROR(D16/C16,0)</x:f>
        <x:v>1.1</x:v>
      </x:c>
      <x:c r="F16" s="48" t="str">
        <x:f>IF(A16="","",IF(E16&gt;1,"OVERALLOCATED",IF(E16&gt;=0.85,"NEAR CAPACITY","AVAILABLE")))</x:f>
        <x:v>OVERALLOCATED</x:v>
      </x:c>
      <x:c r="G16" s="105"/>
      <x:c r="H16" s="105"/>
      <x:c r="I16" s="105"/>
      <x:c r="J16" s="105"/>
      <x:c r="K16" s="105"/>
      <x:c r="L16" s="105"/>
      <x:c r="M16" s="105"/>
      <x:c r="N16" s="105"/>
    </x:row>
    <x:row r="17" ht="22" customHeight="1">
      <x:c r="A17" s="49" t="str">
        <x:f>IF('Team Capacity'!B7="","",'Team Capacity'!B7)</x:f>
        <x:v>Marcus Lee</x:v>
      </x:c>
      <x:c r="B17" s="49" t="str">
        <x:f>IF('Team Capacity'!C7="","",'Team Capacity'!C7)</x:f>
        <x:v>Frontend Developer</x:v>
      </x:c>
      <x:c r="C17" s="51" t="n">
        <x:f>IF(A17="","",'Team Capacity'!G7)</x:f>
        <x:v>36</x:v>
      </x:c>
      <x:c r="D17" s="51" t="n">
        <x:f>IF(A17="","",SUMIFS('Weekly Allocations'!$G$6:$G$205,'Weekly Allocations'!$A$6:$A$205,$B$4,'Weekly Allocations'!$B$6:$B$205,'Team Capacity'!A7))</x:f>
        <x:v>40</x:v>
      </x:c>
      <x:c r="E17" s="53" t="n">
        <x:f>IFERROR(D17/C17,0)</x:f>
        <x:v>1.1111111111111112</x:v>
      </x:c>
      <x:c r="F17" s="49" t="str">
        <x:f>IF(A17="","",IF(E17&gt;1,"OVERALLOCATED",IF(E17&gt;=0.85,"NEAR CAPACITY","AVAILABLE")))</x:f>
        <x:v>OVERALLOCATED</x:v>
      </x:c>
      <x:c r="G17" s="105"/>
      <x:c r="H17" s="105"/>
      <x:c r="I17" s="105"/>
      <x:c r="J17" s="105"/>
      <x:c r="K17" s="105"/>
      <x:c r="L17" s="105"/>
      <x:c r="M17" s="105"/>
      <x:c r="N17" s="105"/>
    </x:row>
    <x:row r="18" ht="22" customHeight="1">
      <x:c r="A18" s="49" t="str">
        <x:f>IF('Team Capacity'!B8="","",'Team Capacity'!B8)</x:f>
        <x:v>Sofia Patel</x:v>
      </x:c>
      <x:c r="B18" s="49" t="str">
        <x:f>IF('Team Capacity'!C8="","",'Team Capacity'!C8)</x:f>
        <x:v>Backend Developer</x:v>
      </x:c>
      <x:c r="C18" s="51" t="n">
        <x:f>IF(A18="","",'Team Capacity'!G8)</x:f>
        <x:v>40</x:v>
      </x:c>
      <x:c r="D18" s="51" t="n">
        <x:f>IF(A18="","",SUMIFS('Weekly Allocations'!$G$6:$G$205,'Weekly Allocations'!$A$6:$A$205,$B$4,'Weekly Allocations'!$B$6:$B$205,'Team Capacity'!A8))</x:f>
        <x:v>40</x:v>
      </x:c>
      <x:c r="E18" s="53" t="n">
        <x:f>IFERROR(D18/C18,0)</x:f>
        <x:v>1</x:v>
      </x:c>
      <x:c r="F18" s="49" t="str">
        <x:f>IF(A18="","",IF(E18&gt;1,"OVERALLOCATED",IF(E18&gt;=0.85,"NEAR CAPACITY","AVAILABLE")))</x:f>
        <x:v>NEAR CAPACITY</x:v>
      </x:c>
      <x:c r="G18" s="105"/>
      <x:c r="H18" s="105"/>
      <x:c r="I18" s="105"/>
      <x:c r="J18" s="105"/>
      <x:c r="K18" s="105"/>
      <x:c r="L18" s="105"/>
      <x:c r="M18" s="105"/>
      <x:c r="N18" s="105"/>
    </x:row>
    <x:row r="19" ht="22" customHeight="1">
      <x:c r="A19" s="49" t="str">
        <x:f>IF('Team Capacity'!B9="","",'Team Capacity'!B9)</x:f>
        <x:v>Daniel Brooks</x:v>
      </x:c>
      <x:c r="B19" s="49" t="str">
        <x:f>IF('Team Capacity'!C9="","",'Team Capacity'!C9)</x:f>
        <x:v>Project Manager</x:v>
      </x:c>
      <x:c r="C19" s="51" t="n">
        <x:f>IF(A19="","",'Team Capacity'!G9)</x:f>
        <x:v>40</x:v>
      </x:c>
      <x:c r="D19" s="51" t="n">
        <x:f>IF(A19="","",SUMIFS('Weekly Allocations'!$G$6:$G$205,'Weekly Allocations'!$A$6:$A$205,$B$4,'Weekly Allocations'!$B$6:$B$205,'Team Capacity'!A9))</x:f>
        <x:v>34</x:v>
      </x:c>
      <x:c r="E19" s="53" t="n">
        <x:f>IFERROR(D19/C19,0)</x:f>
        <x:v>0.85</x:v>
      </x:c>
      <x:c r="F19" s="49" t="str">
        <x:f>IF(A19="","",IF(E19&gt;1,"OVERALLOCATED",IF(E19&gt;=0.85,"NEAR CAPACITY","AVAILABLE")))</x:f>
        <x:v>NEAR CAPACITY</x:v>
      </x:c>
      <x:c r="G19" s="105"/>
      <x:c r="H19" s="105"/>
      <x:c r="I19" s="105"/>
      <x:c r="J19" s="105"/>
      <x:c r="K19" s="105"/>
      <x:c r="L19" s="105"/>
      <x:c r="M19" s="105"/>
      <x:c r="N19" s="105"/>
    </x:row>
    <x:row r="20" ht="22" customHeight="1">
      <x:c r="A20" s="49" t="str">
        <x:f>IF('Team Capacity'!B10="","",'Team Capacity'!B10)</x:f>
        <x:v>Nina Garcia</x:v>
      </x:c>
      <x:c r="B20" s="49" t="str">
        <x:f>IF('Team Capacity'!C10="","",'Team Capacity'!C10)</x:f>
        <x:v>QA Engineer</x:v>
      </x:c>
      <x:c r="C20" s="51" t="n">
        <x:f>IF(A20="","",'Team Capacity'!G10)</x:f>
        <x:v>32</x:v>
      </x:c>
      <x:c r="D20" s="51" t="n">
        <x:f>IF(A20="","",SUMIFS('Weekly Allocations'!$G$6:$G$205,'Weekly Allocations'!$A$6:$A$205,$B$4,'Weekly Allocations'!$B$6:$B$205,'Team Capacity'!A10))</x:f>
        <x:v>36</x:v>
      </x:c>
      <x:c r="E20" s="53" t="n">
        <x:f>IFERROR(D20/C20,0)</x:f>
        <x:v>1.125</x:v>
      </x:c>
      <x:c r="F20" s="49" t="str">
        <x:f>IF(A20="","",IF(E20&gt;1,"OVERALLOCATED",IF(E20&gt;=0.85,"NEAR CAPACITY","AVAILABLE")))</x:f>
        <x:v>OVERALLOCATED</x:v>
      </x:c>
      <x:c r="G20" s="105"/>
      <x:c r="H20" s="105"/>
      <x:c r="I20" s="105"/>
      <x:c r="J20" s="105"/>
      <x:c r="K20" s="105"/>
      <x:c r="L20" s="105"/>
      <x:c r="M20" s="105"/>
      <x:c r="N20" s="105"/>
    </x:row>
    <x:row r="21" ht="22" customHeight="1">
      <x:c r="A21" s="49" t="str">
        <x:f>IF('Team Capacity'!B11="","",'Team Capacity'!B11)</x:f>
        <x:v>Omar Hassan</x:v>
      </x:c>
      <x:c r="B21" s="49" t="str">
        <x:f>IF('Team Capacity'!C11="","",'Team Capacity'!C11)</x:f>
        <x:v>Marketing Manager</x:v>
      </x:c>
      <x:c r="C21" s="51" t="n">
        <x:f>IF(A21="","",'Team Capacity'!G11)</x:f>
        <x:v>40</x:v>
      </x:c>
      <x:c r="D21" s="51" t="n">
        <x:f>IF(A21="","",SUMIFS('Weekly Allocations'!$G$6:$G$205,'Weekly Allocations'!$A$6:$A$205,$B$4,'Weekly Allocations'!$B$6:$B$205,'Team Capacity'!A11))</x:f>
        <x:v>34</x:v>
      </x:c>
      <x:c r="E21" s="53" t="n">
        <x:f>IFERROR(D21/C21,0)</x:f>
        <x:v>0.85</x:v>
      </x:c>
      <x:c r="F21" s="49" t="str">
        <x:f>IF(A21="","",IF(E21&gt;1,"OVERALLOCATED",IF(E21&gt;=0.85,"NEAR CAPACITY","AVAILABLE")))</x:f>
        <x:v>NEAR CAPACITY</x:v>
      </x:c>
      <x:c r="G21" s="105"/>
      <x:c r="H21" s="105"/>
      <x:c r="I21" s="105"/>
      <x:c r="J21" s="105"/>
      <x:c r="K21" s="105"/>
      <x:c r="L21" s="105"/>
      <x:c r="M21" s="105"/>
      <x:c r="N21" s="105"/>
    </x:row>
    <x:row r="22" ht="22" customHeight="1">
      <x:c r="A22" s="49" t="str">
        <x:f>IF('Team Capacity'!B12="","",'Team Capacity'!B12)</x:f>
        <x:v>Emily Chen</x:v>
      </x:c>
      <x:c r="B22" s="49" t="str">
        <x:f>IF('Team Capacity'!C12="","",'Team Capacity'!C12)</x:f>
        <x:v>Content Strategist</x:v>
      </x:c>
      <x:c r="C22" s="51" t="n">
        <x:f>IF(A22="","",'Team Capacity'!G12)</x:f>
        <x:v>32</x:v>
      </x:c>
      <x:c r="D22" s="51" t="n">
        <x:f>IF(A22="","",SUMIFS('Weekly Allocations'!$G$6:$G$205,'Weekly Allocations'!$A$6:$A$205,$B$4,'Weekly Allocations'!$B$6:$B$205,'Team Capacity'!A12))</x:f>
        <x:v>26</x:v>
      </x:c>
      <x:c r="E22" s="53" t="n">
        <x:f>IFERROR(D22/C22,0)</x:f>
        <x:v>0.8125</x:v>
      </x:c>
      <x:c r="F22" s="49" t="str">
        <x:f>IF(A22="","",IF(E22&gt;1,"OVERALLOCATED",IF(E22&gt;=0.85,"NEAR CAPACITY","AVAILABLE")))</x:f>
        <x:v>AVAILABLE</x:v>
      </x:c>
      <x:c r="G22" s="105"/>
      <x:c r="H22" s="105"/>
      <x:c r="I22" s="105"/>
      <x:c r="J22" s="105"/>
      <x:c r="K22" s="105"/>
      <x:c r="L22" s="105"/>
      <x:c r="M22" s="105"/>
      <x:c r="N22" s="105"/>
    </x:row>
    <x:row r="23" ht="22" customHeight="1">
      <x:c r="A23" s="49" t="str">
        <x:f>IF('Team Capacity'!B13="","",'Team Capacity'!B13)</x:f>
        <x:v>James Wilson</x:v>
      </x:c>
      <x:c r="B23" s="49" t="str">
        <x:f>IF('Team Capacity'!C13="","",'Team Capacity'!C13)</x:f>
        <x:v>Business Analyst</x:v>
      </x:c>
      <x:c r="C23" s="51" t="n">
        <x:f>IF(A23="","",'Team Capacity'!G13)</x:f>
        <x:v>40</x:v>
      </x:c>
      <x:c r="D23" s="51" t="n">
        <x:f>IF(A23="","",SUMIFS('Weekly Allocations'!$G$6:$G$205,'Weekly Allocations'!$A$6:$A$205,$B$4,'Weekly Allocations'!$B$6:$B$205,'Team Capacity'!A13))</x:f>
        <x:v>32</x:v>
      </x:c>
      <x:c r="E23" s="53" t="n">
        <x:f>IFERROR(D23/C23,0)</x:f>
        <x:v>0.8</x:v>
      </x:c>
      <x:c r="F23" s="49" t="str">
        <x:f>IF(A23="","",IF(E23&gt;1,"OVERALLOCATED",IF(E23&gt;=0.85,"NEAR CAPACITY","AVAILABLE")))</x:f>
        <x:v>AVAILABLE</x:v>
      </x:c>
      <x:c r="G23" s="105"/>
      <x:c r="H23" s="105"/>
      <x:c r="I23" s="105"/>
      <x:c r="J23" s="105"/>
      <x:c r="K23" s="105"/>
      <x:c r="L23" s="105"/>
      <x:c r="M23" s="105"/>
      <x:c r="N23" s="105"/>
    </x:row>
    <x:row r="24" ht="22" customHeight="1">
      <x:c r="A24" s="49" t="str">
        <x:f>IF('Team Capacity'!B14="","",'Team Capacity'!B14)</x:f>
        <x:v>Layla Ahmed</x:v>
      </x:c>
      <x:c r="B24" s="49" t="str">
        <x:f>IF('Team Capacity'!C14="","",'Team Capacity'!C14)</x:f>
        <x:v>UX Researcher</x:v>
      </x:c>
      <x:c r="C24" s="51" t="n">
        <x:f>IF(A24="","",'Team Capacity'!G14)</x:f>
        <x:v>32</x:v>
      </x:c>
      <x:c r="D24" s="51" t="n">
        <x:f>IF(A24="","",SUMIFS('Weekly Allocations'!$G$6:$G$205,'Weekly Allocations'!$A$6:$A$205,$B$4,'Weekly Allocations'!$B$6:$B$205,'Team Capacity'!A14))</x:f>
        <x:v>28</x:v>
      </x:c>
      <x:c r="E24" s="53" t="n">
        <x:f>IFERROR(D24/C24,0)</x:f>
        <x:v>0.875</x:v>
      </x:c>
      <x:c r="F24" s="49" t="str">
        <x:f>IF(A24="","",IF(E24&gt;1,"OVERALLOCATED",IF(E24&gt;=0.85,"NEAR CAPACITY","AVAILABLE")))</x:f>
        <x:v>NEAR CAPACITY</x:v>
      </x:c>
      <x:c r="G24" s="105"/>
      <x:c r="H24" s="105"/>
      <x:c r="I24" s="105"/>
      <x:c r="J24" s="105"/>
      <x:c r="K24" s="105"/>
      <x:c r="L24" s="105"/>
      <x:c r="M24" s="105"/>
      <x:c r="N24" s="105"/>
    </x:row>
    <x:row r="25" ht="22" customHeight="1">
      <x:c r="A25" s="49" t="str">
        <x:f>IF('Team Capacity'!B15="","",'Team Capacity'!B15)</x:f>
        <x:v>Noah Martin</x:v>
      </x:c>
      <x:c r="B25" s="49" t="str">
        <x:f>IF('Team Capacity'!C15="","",'Team Capacity'!C15)</x:f>
        <x:v>DevOps Engineer</x:v>
      </x:c>
      <x:c r="C25" s="51" t="n">
        <x:f>IF(A25="","",'Team Capacity'!G15)</x:f>
        <x:v>40</x:v>
      </x:c>
      <x:c r="D25" s="51" t="n">
        <x:f>IF(A25="","",SUMIFS('Weekly Allocations'!$G$6:$G$205,'Weekly Allocations'!$A$6:$A$205,$B$4,'Weekly Allocations'!$B$6:$B$205,'Team Capacity'!A15))</x:f>
        <x:v>38</x:v>
      </x:c>
      <x:c r="E25" s="53" t="n">
        <x:f>IFERROR(D25/C25,0)</x:f>
        <x:v>0.95</x:v>
      </x:c>
      <x:c r="F25" s="49" t="str">
        <x:f>IF(A25="","",IF(E25&gt;1,"OVERALLOCATED",IF(E25&gt;=0.85,"NEAR CAPACITY","AVAILABLE")))</x:f>
        <x:v>NEAR CAPACITY</x:v>
      </x:c>
      <x:c r="G25" s="105"/>
      <x:c r="H25" s="105"/>
      <x:c r="I25" s="105"/>
      <x:c r="J25" s="105"/>
      <x:c r="K25" s="105"/>
      <x:c r="L25" s="105"/>
      <x:c r="M25" s="105"/>
      <x:c r="N25" s="105"/>
    </x:row>
    <x:row r="26" ht="22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2" customHeight="1">
      <x:c r="A27" s="105"/>
      <x:c r="B27" s="105"/>
      <x:c r="C27" s="105"/>
      <x:c r="D27" s="105"/>
      <x:c r="E27" s="105"/>
      <x:c r="F27" s="105"/>
      <x:c r="G27" s="105"/>
      <x:c r="H27" s="105"/>
      <x:c r="I27" s="105"/>
      <x:c r="J27" s="105"/>
      <x:c r="K27" s="105"/>
      <x:c r="L27" s="105"/>
      <x:c r="M27" s="105"/>
      <x:c r="N27" s="105"/>
    </x:row>
    <x:row r="28" ht="22" customHeight="1">
      <x:c r="A28" s="127" t="str">
        <x:v>Capacity guide: Available &lt; 85%  •  Near capacity 85–100%  •  Overallocated &gt; 100%</x:v>
      </x:c>
      <x:c r="B28" s="105"/>
      <x:c r="C28" s="105"/>
      <x:c r="D28" s="105"/>
      <x:c r="E28" s="105"/>
      <x:c r="F28" s="105"/>
      <x:c r="G28" s="105"/>
      <x:c r="H28" s="105"/>
      <x:c r="I28" s="105"/>
      <x:c r="J28" s="105"/>
      <x:c r="K28" s="105"/>
      <x:c r="L28" s="105"/>
      <x:c r="M28" s="105"/>
      <x:c r="N28" s="105"/>
    </x:row>
    <x:row r="29" ht="22" customHeight="1">
      <x:c r="A29" s="105"/>
      <x:c r="B29" s="105"/>
      <x:c r="C29" s="105"/>
      <x:c r="D29" s="105"/>
      <x:c r="E29" s="105"/>
      <x:c r="F29" s="105"/>
      <x:c r="G29" s="105"/>
      <x:c r="H29" s="105"/>
      <x:c r="I29" s="105"/>
      <x:c r="J29" s="105"/>
      <x:c r="K29" s="105"/>
      <x:c r="L29" s="105"/>
      <x:c r="M29" s="105"/>
      <x:c r="N29" s="105"/>
    </x:row>
    <x:row r="30" ht="22" customHeight="1">
      <x:c r="A30" s="105"/>
      <x:c r="B30" s="105"/>
      <x:c r="C30" s="105"/>
      <x:c r="D30" s="105"/>
      <x:c r="E30" s="105"/>
      <x:c r="F30" s="105"/>
      <x:c r="G30" s="105"/>
      <x:c r="H30" s="105"/>
      <x:c r="I30" s="105"/>
      <x:c r="J30" s="105"/>
      <x:c r="K30" s="105"/>
      <x:c r="L30" s="105"/>
      <x:c r="M30" s="105"/>
      <x:c r="N30" s="105"/>
    </x:row>
  </x:sheetData>
  <x:mergeCells>
    <x:mergeCell ref="A1:H1"/>
    <x:mergeCell ref="A2:H2"/>
    <x:mergeCell ref="B4:C4"/>
    <x:mergeCell ref="E4:H4"/>
    <x:mergeCell ref="A6:B6"/>
    <x:mergeCell ref="A7:B7"/>
    <x:mergeCell ref="C6:D6"/>
    <x:mergeCell ref="C7:D7"/>
    <x:mergeCell ref="E6:F6"/>
    <x:mergeCell ref="E7:F7"/>
    <x:mergeCell ref="G6:H6"/>
    <x:mergeCell ref="G7:H7"/>
    <x:mergeCell ref="A10:B10"/>
    <x:mergeCell ref="A11:B11"/>
    <x:mergeCell ref="C10:D10"/>
    <x:mergeCell ref="C11:D11"/>
    <x:mergeCell ref="E10:F10"/>
    <x:mergeCell ref="E11:F11"/>
    <x:mergeCell ref="G10:H10"/>
    <x:mergeCell ref="G11:H11"/>
    <x:mergeCell ref="A28:F28"/>
  </x:mergeCells>
  <x:conditionalFormatting sqref="F16:F25">
    <x:cfRule type="containsText" dxfId="0" priority="1" operator="containsText" text="OVERALLOCATED"/>
    <x:cfRule type="containsText" dxfId="1" priority="2" operator="containsText" text="NEAR CAPACITY"/>
    <x:cfRule type="containsText" dxfId="2" priority="3" operator="containsText" text="AVAILABLE"/>
  </x:conditionalFormatting>
  <x:conditionalFormatting sqref="E16:E25">
    <x:cfRule type="dataBar" priority="4">
      <x:dataBar>
        <x:cfvo type="min"/>
        <x:cfvo type="max"/>
        <x:color rgb="FF2367D1"/>
      </x:dataBar>
      <x:extLst>
        <x:ext xmlns:x14="http://schemas.microsoft.com/office/spreadsheetml/2009/9/main" uri="{B025F937-C7B1-47D3-B67F-A62EFF666E3E}">
          <x14:id>{169BE573-5479-287D-BE93-74B15E11EBFA}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955e3466ed3a46ff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169BE573-5479-287D-BE93-74B15E11EBFA}">
            <x14:dataBar gradient="1">
              <x14:cfvo type="min"/>
              <x14:cfvo type="max"/>
              <x14:fillColor rgb="FF2367D1"/>
            </x14:dataBar>
          </x14:cfRule>
          <xm:sqref>E16:E25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22" hidden="0" customWidth="1"/>
    <x:col min="4" max="4" width="16" hidden="0" customWidth="1"/>
    <x:col min="5" max="5" width="18" hidden="0" customWidth="1"/>
    <x:col min="6" max="6" width="19" hidden="0" customWidth="1"/>
    <x:col min="7" max="7" width="16" hidden="0" customWidth="1"/>
    <x:col min="8" max="8" width="15" hidden="0" customWidth="1"/>
    <x:col min="9" max="9" width="19" hidden="0" customWidth="1"/>
    <x:col min="10" max="10" width="13" hidden="0" customWidth="1"/>
  </x:cols>
  <x:sheetData>
    <x:row r="1" ht="22" customHeight="1">
      <x:c r="A1" s="104" t="str">
        <x:v>Team Capacity</x:v>
      </x:c>
      <x:c r="B1" s="105"/>
      <x:c r="C1" s="105"/>
      <x:c r="D1" s="105"/>
      <x:c r="E1" s="105"/>
      <x:c r="F1" s="105"/>
      <x:c r="G1" s="105"/>
      <x:c r="H1" s="105"/>
      <x:c r="I1" s="105"/>
      <x:c r="J1" s="105"/>
    </x:row>
    <x:row r="2" ht="22" customHeight="1">
      <x:c r="A2" s="105" t="str">
        <x:v>Add each team member's weekly capacity, time off, rate, and billable target.</x:v>
      </x:c>
      <x:c r="B2" s="105"/>
      <x:c r="C2" s="105"/>
      <x:c r="D2" s="105"/>
      <x:c r="E2" s="105"/>
      <x:c r="F2" s="105"/>
      <x:c r="G2" s="105"/>
      <x:c r="H2" s="105"/>
      <x:c r="I2" s="105"/>
      <x:c r="J2" s="105"/>
    </x:row>
    <x:row r="3" ht="22" customHeight="1">
      <x:c r="A3" s="105"/>
      <x:c r="B3" s="105"/>
      <x:c r="C3" s="105"/>
      <x:c r="D3" s="105"/>
      <x:c r="E3" s="105"/>
      <x:c r="F3" s="105"/>
      <x:c r="G3" s="105"/>
      <x:c r="H3" s="105"/>
      <x:c r="I3" s="105"/>
      <x:c r="J3" s="105"/>
    </x:row>
    <x:row r="4" ht="22" customHeight="1">
      <x:c r="A4" s="129" t="str">
        <x:v>Orange columns are editable inputs. Net Capacity is calculated automatically.</x:v>
      </x:c>
      <x:c r="B4" s="105"/>
      <x:c r="C4" s="105"/>
      <x:c r="D4" s="105"/>
      <x:c r="E4" s="105"/>
      <x:c r="F4" s="105"/>
      <x:c r="G4" s="105"/>
      <x:c r="H4" s="105"/>
      <x:c r="I4" s="105"/>
      <x:c r="J4" s="105"/>
    </x:row>
    <x:row r="5" ht="22" customHeight="1">
      <x:c r="A5" s="42" t="str">
        <x:v>Resource ID</x:v>
      </x:c>
      <x:c r="B5" s="43" t="str">
        <x:v>Name</x:v>
      </x:c>
      <x:c r="C5" s="43" t="str">
        <x:v>Role</x:v>
      </x:c>
      <x:c r="D5" s="43" t="str">
        <x:v>Department</x:v>
      </x:c>
      <x:c r="E5" s="43" t="str">
        <x:v>Weekly Capacity</x:v>
      </x:c>
      <x:c r="F5" s="43" t="str">
        <x:v>PTO / Leave Hours</x:v>
      </x:c>
      <x:c r="G5" s="43" t="str">
        <x:v>Net Capacity</x:v>
      </x:c>
      <x:c r="H5" s="43" t="str">
        <x:v>Hourly Rate</x:v>
      </x:c>
      <x:c r="I5" s="43" t="str">
        <x:v>Billable Target</x:v>
      </x:c>
      <x:c r="J5" s="44" t="str">
        <x:v>Active</x:v>
      </x:c>
    </x:row>
    <x:row r="6" ht="22" customHeight="1">
      <x:c r="A6" s="57" t="str">
        <x:v>R-001</x:v>
      </x:c>
      <x:c r="B6" s="57" t="str">
        <x:v>Aisha Khan</x:v>
      </x:c>
      <x:c r="C6" s="57" t="str">
        <x:v>Product Designer</x:v>
      </x:c>
      <x:c r="D6" s="57" t="str">
        <x:v>Design</x:v>
      </x:c>
      <x:c r="E6" s="61" t="n">
        <x:v>40</x:v>
      </x:c>
      <x:c r="F6" s="61" t="n">
        <x:v>0</x:v>
      </x:c>
      <x:c r="G6" s="62" t="n">
        <x:f>IF(A6="","",MAX(0,E6-F6))</x:f>
        <x:v>40</x:v>
      </x:c>
      <x:c r="H6" s="65" t="n">
        <x:v>95</x:v>
      </x:c>
      <x:c r="I6" s="67" t="n">
        <x:v>0.75</x:v>
      </x:c>
      <x:c r="J6" s="57" t="str">
        <x:v>Yes</x:v>
      </x:c>
    </x:row>
    <x:row r="7" ht="22" customHeight="1">
      <x:c r="A7" s="58" t="str">
        <x:v>R-002</x:v>
      </x:c>
      <x:c r="B7" s="58" t="str">
        <x:v>Marcus Lee</x:v>
      </x:c>
      <x:c r="C7" s="58" t="str">
        <x:v>Frontend Developer</x:v>
      </x:c>
      <x:c r="D7" s="58" t="str">
        <x:v>Engineering</x:v>
      </x:c>
      <x:c r="E7" s="63" t="n">
        <x:v>40</x:v>
      </x:c>
      <x:c r="F7" s="63" t="n">
        <x:v>4</x:v>
      </x:c>
      <x:c r="G7" s="64" t="n">
        <x:f>IF(A7="","",MAX(0,E7-F7))</x:f>
        <x:v>36</x:v>
      </x:c>
      <x:c r="H7" s="66" t="n">
        <x:v>110</x:v>
      </x:c>
      <x:c r="I7" s="68" t="n">
        <x:v>0.8</x:v>
      </x:c>
      <x:c r="J7" s="58" t="str">
        <x:v>Yes</x:v>
      </x:c>
    </x:row>
    <x:row r="8" ht="22" customHeight="1">
      <x:c r="A8" s="58" t="str">
        <x:v>R-003</x:v>
      </x:c>
      <x:c r="B8" s="58" t="str">
        <x:v>Sofia Patel</x:v>
      </x:c>
      <x:c r="C8" s="58" t="str">
        <x:v>Backend Developer</x:v>
      </x:c>
      <x:c r="D8" s="58" t="str">
        <x:v>Engineering</x:v>
      </x:c>
      <x:c r="E8" s="63" t="n">
        <x:v>40</x:v>
      </x:c>
      <x:c r="F8" s="63" t="n">
        <x:v>0</x:v>
      </x:c>
      <x:c r="G8" s="64" t="n">
        <x:f>IF(A8="","",MAX(0,E8-F8))</x:f>
        <x:v>40</x:v>
      </x:c>
      <x:c r="H8" s="66" t="n">
        <x:v>120</x:v>
      </x:c>
      <x:c r="I8" s="68" t="n">
        <x:v>0.8</x:v>
      </x:c>
      <x:c r="J8" s="58" t="str">
        <x:v>Yes</x:v>
      </x:c>
    </x:row>
    <x:row r="9" ht="22" customHeight="1">
      <x:c r="A9" s="58" t="str">
        <x:v>R-004</x:v>
      </x:c>
      <x:c r="B9" s="58" t="str">
        <x:v>Daniel Brooks</x:v>
      </x:c>
      <x:c r="C9" s="58" t="str">
        <x:v>Project Manager</x:v>
      </x:c>
      <x:c r="D9" s="58" t="str">
        <x:v>PMO</x:v>
      </x:c>
      <x:c r="E9" s="63" t="n">
        <x:v>40</x:v>
      </x:c>
      <x:c r="F9" s="63" t="n">
        <x:v>0</x:v>
      </x:c>
      <x:c r="G9" s="64" t="n">
        <x:f>IF(A9="","",MAX(0,E9-F9))</x:f>
        <x:v>40</x:v>
      </x:c>
      <x:c r="H9" s="66" t="n">
        <x:v>105</x:v>
      </x:c>
      <x:c r="I9" s="68" t="n">
        <x:v>0.65</x:v>
      </x:c>
      <x:c r="J9" s="58" t="str">
        <x:v>Yes</x:v>
      </x:c>
    </x:row>
    <x:row r="10" ht="22" customHeight="1">
      <x:c r="A10" s="58" t="str">
        <x:v>R-005</x:v>
      </x:c>
      <x:c r="B10" s="58" t="str">
        <x:v>Nina Garcia</x:v>
      </x:c>
      <x:c r="C10" s="58" t="str">
        <x:v>QA Engineer</x:v>
      </x:c>
      <x:c r="D10" s="58" t="str">
        <x:v>Engineering</x:v>
      </x:c>
      <x:c r="E10" s="63" t="n">
        <x:v>40</x:v>
      </x:c>
      <x:c r="F10" s="63" t="n">
        <x:v>8</x:v>
      </x:c>
      <x:c r="G10" s="64" t="n">
        <x:f>IF(A10="","",MAX(0,E10-F10))</x:f>
        <x:v>32</x:v>
      </x:c>
      <x:c r="H10" s="66" t="n">
        <x:v>90</x:v>
      </x:c>
      <x:c r="I10" s="68" t="n">
        <x:v>0.75</x:v>
      </x:c>
      <x:c r="J10" s="58" t="str">
        <x:v>Yes</x:v>
      </x:c>
    </x:row>
    <x:row r="11" ht="22" customHeight="1">
      <x:c r="A11" s="58" t="str">
        <x:v>R-006</x:v>
      </x:c>
      <x:c r="B11" s="58" t="str">
        <x:v>Omar Hassan</x:v>
      </x:c>
      <x:c r="C11" s="58" t="str">
        <x:v>Marketing Manager</x:v>
      </x:c>
      <x:c r="D11" s="58" t="str">
        <x:v>Marketing</x:v>
      </x:c>
      <x:c r="E11" s="63" t="n">
        <x:v>40</x:v>
      </x:c>
      <x:c r="F11" s="63" t="n">
        <x:v>0</x:v>
      </x:c>
      <x:c r="G11" s="64" t="n">
        <x:f>IF(A11="","",MAX(0,E11-F11))</x:f>
        <x:v>40</x:v>
      </x:c>
      <x:c r="H11" s="66" t="n">
        <x:v>100</x:v>
      </x:c>
      <x:c r="I11" s="68" t="n">
        <x:v>0.7</x:v>
      </x:c>
      <x:c r="J11" s="58" t="str">
        <x:v>Yes</x:v>
      </x:c>
    </x:row>
    <x:row r="12" ht="22" customHeight="1">
      <x:c r="A12" s="58" t="str">
        <x:v>R-007</x:v>
      </x:c>
      <x:c r="B12" s="58" t="str">
        <x:v>Emily Chen</x:v>
      </x:c>
      <x:c r="C12" s="58" t="str">
        <x:v>Content Strategist</x:v>
      </x:c>
      <x:c r="D12" s="58" t="str">
        <x:v>Marketing</x:v>
      </x:c>
      <x:c r="E12" s="63" t="n">
        <x:v>32</x:v>
      </x:c>
      <x:c r="F12" s="63" t="n">
        <x:v>0</x:v>
      </x:c>
      <x:c r="G12" s="64" t="n">
        <x:f>IF(A12="","",MAX(0,E12-F12))</x:f>
        <x:v>32</x:v>
      </x:c>
      <x:c r="H12" s="66" t="n">
        <x:v>80</x:v>
      </x:c>
      <x:c r="I12" s="68" t="n">
        <x:v>0.7</x:v>
      </x:c>
      <x:c r="J12" s="58" t="str">
        <x:v>Yes</x:v>
      </x:c>
    </x:row>
    <x:row r="13" ht="22" customHeight="1">
      <x:c r="A13" s="58" t="str">
        <x:v>R-008</x:v>
      </x:c>
      <x:c r="B13" s="58" t="str">
        <x:v>James Wilson</x:v>
      </x:c>
      <x:c r="C13" s="58" t="str">
        <x:v>Business Analyst</x:v>
      </x:c>
      <x:c r="D13" s="58" t="str">
        <x:v>Operations</x:v>
      </x:c>
      <x:c r="E13" s="63" t="n">
        <x:v>40</x:v>
      </x:c>
      <x:c r="F13" s="63" t="n">
        <x:v>0</x:v>
      </x:c>
      <x:c r="G13" s="64" t="n">
        <x:f>IF(A13="","",MAX(0,E13-F13))</x:f>
        <x:v>40</x:v>
      </x:c>
      <x:c r="H13" s="66" t="n">
        <x:v>100</x:v>
      </x:c>
      <x:c r="I13" s="68" t="n">
        <x:v>0.75</x:v>
      </x:c>
      <x:c r="J13" s="58" t="str">
        <x:v>Yes</x:v>
      </x:c>
    </x:row>
    <x:row r="14" ht="22" customHeight="1">
      <x:c r="A14" s="58" t="str">
        <x:v>R-009</x:v>
      </x:c>
      <x:c r="B14" s="58" t="str">
        <x:v>Layla Ahmed</x:v>
      </x:c>
      <x:c r="C14" s="58" t="str">
        <x:v>UX Researcher</x:v>
      </x:c>
      <x:c r="D14" s="58" t="str">
        <x:v>Design</x:v>
      </x:c>
      <x:c r="E14" s="63" t="n">
        <x:v>32</x:v>
      </x:c>
      <x:c r="F14" s="63" t="n">
        <x:v>0</x:v>
      </x:c>
      <x:c r="G14" s="64" t="n">
        <x:f>IF(A14="","",MAX(0,E14-F14))</x:f>
        <x:v>32</x:v>
      </x:c>
      <x:c r="H14" s="66" t="n">
        <x:v>95</x:v>
      </x:c>
      <x:c r="I14" s="68" t="n">
        <x:v>0.65</x:v>
      </x:c>
      <x:c r="J14" s="58" t="str">
        <x:v>Yes</x:v>
      </x:c>
    </x:row>
    <x:row r="15" ht="22" customHeight="1">
      <x:c r="A15" s="58" t="str">
        <x:v>R-010</x:v>
      </x:c>
      <x:c r="B15" s="58" t="str">
        <x:v>Noah Martin</x:v>
      </x:c>
      <x:c r="C15" s="58" t="str">
        <x:v>DevOps Engineer</x:v>
      </x:c>
      <x:c r="D15" s="58" t="str">
        <x:v>Engineering</x:v>
      </x:c>
      <x:c r="E15" s="63" t="n">
        <x:v>40</x:v>
      </x:c>
      <x:c r="F15" s="63" t="n">
        <x:v>0</x:v>
      </x:c>
      <x:c r="G15" s="64" t="n">
        <x:f>IF(A15="","",MAX(0,E15-F15))</x:f>
        <x:v>40</x:v>
      </x:c>
      <x:c r="H15" s="66" t="n">
        <x:v>125</x:v>
      </x:c>
      <x:c r="I15" s="68" t="n">
        <x:v>0.8</x:v>
      </x:c>
      <x:c r="J15" s="58" t="str">
        <x:v>Yes</x:v>
      </x:c>
    </x:row>
    <x:row r="16" ht="22" customHeight="1">
      <x:c r="A16" s="58"/>
      <x:c r="B16" s="58"/>
      <x:c r="C16" s="58"/>
      <x:c r="D16" s="58"/>
      <x:c r="E16" s="63"/>
      <x:c r="F16" s="63"/>
      <x:c r="G16" s="64" t="str">
        <x:f>IF(A16="","",MAX(0,E16-F16))</x:f>
      </x:c>
      <x:c r="H16" s="66"/>
      <x:c r="I16" s="68"/>
      <x:c r="J16" s="58"/>
    </x:row>
    <x:row r="17" ht="22" customHeight="1">
      <x:c r="A17" s="58"/>
      <x:c r="B17" s="58"/>
      <x:c r="C17" s="58"/>
      <x:c r="D17" s="58"/>
      <x:c r="E17" s="63"/>
      <x:c r="F17" s="63"/>
      <x:c r="G17" s="64" t="str">
        <x:f>IF(A17="","",MAX(0,E17-F17))</x:f>
      </x:c>
      <x:c r="H17" s="66"/>
      <x:c r="I17" s="68"/>
      <x:c r="J17" s="58"/>
    </x:row>
    <x:row r="18" ht="22" customHeight="1">
      <x:c r="A18" s="58"/>
      <x:c r="B18" s="58"/>
      <x:c r="C18" s="58"/>
      <x:c r="D18" s="58"/>
      <x:c r="E18" s="63"/>
      <x:c r="F18" s="63"/>
      <x:c r="G18" s="64" t="str">
        <x:f>IF(A18="","",MAX(0,E18-F18))</x:f>
      </x:c>
      <x:c r="H18" s="66"/>
      <x:c r="I18" s="68"/>
      <x:c r="J18" s="58"/>
    </x:row>
    <x:row r="19" ht="22" customHeight="1">
      <x:c r="A19" s="58"/>
      <x:c r="B19" s="58"/>
      <x:c r="C19" s="58"/>
      <x:c r="D19" s="58"/>
      <x:c r="E19" s="63"/>
      <x:c r="F19" s="63"/>
      <x:c r="G19" s="64" t="str">
        <x:f>IF(A19="","",MAX(0,E19-F19))</x:f>
      </x:c>
      <x:c r="H19" s="66"/>
      <x:c r="I19" s="68"/>
      <x:c r="J19" s="58"/>
    </x:row>
    <x:row r="20" ht="22" customHeight="1">
      <x:c r="A20" s="58"/>
      <x:c r="B20" s="58"/>
      <x:c r="C20" s="58"/>
      <x:c r="D20" s="58"/>
      <x:c r="E20" s="63"/>
      <x:c r="F20" s="63"/>
      <x:c r="G20" s="64" t="str">
        <x:f>IF(A20="","",MAX(0,E20-F20))</x:f>
      </x:c>
      <x:c r="H20" s="66"/>
      <x:c r="I20" s="68"/>
      <x:c r="J20" s="58"/>
    </x:row>
    <x:row r="21" ht="22" customHeight="1">
      <x:c r="A21" s="58"/>
      <x:c r="B21" s="58"/>
      <x:c r="C21" s="58"/>
      <x:c r="D21" s="58"/>
      <x:c r="E21" s="63"/>
      <x:c r="F21" s="63"/>
      <x:c r="G21" s="64" t="str">
        <x:f>IF(A21="","",MAX(0,E21-F21))</x:f>
      </x:c>
      <x:c r="H21" s="66"/>
      <x:c r="I21" s="68"/>
      <x:c r="J21" s="58"/>
    </x:row>
    <x:row r="22" ht="22" customHeight="1">
      <x:c r="A22" s="58"/>
      <x:c r="B22" s="58"/>
      <x:c r="C22" s="58"/>
      <x:c r="D22" s="58"/>
      <x:c r="E22" s="63"/>
      <x:c r="F22" s="63"/>
      <x:c r="G22" s="64" t="str">
        <x:f>IF(A22="","",MAX(0,E22-F22))</x:f>
      </x:c>
      <x:c r="H22" s="66"/>
      <x:c r="I22" s="68"/>
      <x:c r="J22" s="58"/>
    </x:row>
    <x:row r="23" ht="22" customHeight="1">
      <x:c r="A23" s="58"/>
      <x:c r="B23" s="58"/>
      <x:c r="C23" s="58"/>
      <x:c r="D23" s="58"/>
      <x:c r="E23" s="63"/>
      <x:c r="F23" s="63"/>
      <x:c r="G23" s="64" t="str">
        <x:f>IF(A23="","",MAX(0,E23-F23))</x:f>
      </x:c>
      <x:c r="H23" s="66"/>
      <x:c r="I23" s="68"/>
      <x:c r="J23" s="58"/>
    </x:row>
    <x:row r="24" ht="22" customHeight="1">
      <x:c r="A24" s="58"/>
      <x:c r="B24" s="58"/>
      <x:c r="C24" s="58"/>
      <x:c r="D24" s="58"/>
      <x:c r="E24" s="63"/>
      <x:c r="F24" s="63"/>
      <x:c r="G24" s="64" t="str">
        <x:f>IF(A24="","",MAX(0,E24-F24))</x:f>
      </x:c>
      <x:c r="H24" s="66"/>
      <x:c r="I24" s="68"/>
      <x:c r="J24" s="58"/>
    </x:row>
    <x:row r="25" ht="22" customHeight="1">
      <x:c r="A25" s="58"/>
      <x:c r="B25" s="58"/>
      <x:c r="C25" s="58"/>
      <x:c r="D25" s="58"/>
      <x:c r="E25" s="63"/>
      <x:c r="F25" s="63"/>
      <x:c r="G25" s="64" t="str">
        <x:f>IF(A25="","",MAX(0,E25-F25))</x:f>
      </x:c>
      <x:c r="H25" s="66"/>
      <x:c r="I25" s="68"/>
      <x:c r="J25" s="58"/>
    </x:row>
    <x:row r="26" ht="22" customHeight="1">
      <x:c r="A26" s="58"/>
      <x:c r="B26" s="58"/>
      <x:c r="C26" s="58"/>
      <x:c r="D26" s="58"/>
      <x:c r="E26" s="63"/>
      <x:c r="F26" s="63"/>
      <x:c r="G26" s="64" t="str">
        <x:f>IF(A26="","",MAX(0,E26-F26))</x:f>
      </x:c>
      <x:c r="H26" s="66"/>
      <x:c r="I26" s="68"/>
      <x:c r="J26" s="58"/>
    </x:row>
    <x:row r="27" ht="22" customHeight="1">
      <x:c r="A27" s="58"/>
      <x:c r="B27" s="58"/>
      <x:c r="C27" s="58"/>
      <x:c r="D27" s="58"/>
      <x:c r="E27" s="63"/>
      <x:c r="F27" s="63"/>
      <x:c r="G27" s="64" t="str">
        <x:f>IF(A27="","",MAX(0,E27-F27))</x:f>
      </x:c>
      <x:c r="H27" s="66"/>
      <x:c r="I27" s="68"/>
      <x:c r="J27" s="58"/>
    </x:row>
    <x:row r="28" ht="22" customHeight="1">
      <x:c r="A28" s="58"/>
      <x:c r="B28" s="58"/>
      <x:c r="C28" s="58"/>
      <x:c r="D28" s="58"/>
      <x:c r="E28" s="63"/>
      <x:c r="F28" s="63"/>
      <x:c r="G28" s="64" t="str">
        <x:f>IF(A28="","",MAX(0,E28-F28))</x:f>
      </x:c>
      <x:c r="H28" s="66"/>
      <x:c r="I28" s="68"/>
      <x:c r="J28" s="58"/>
    </x:row>
    <x:row r="29" ht="22" customHeight="1">
      <x:c r="A29" s="58"/>
      <x:c r="B29" s="58"/>
      <x:c r="C29" s="58"/>
      <x:c r="D29" s="58"/>
      <x:c r="E29" s="63"/>
      <x:c r="F29" s="63"/>
      <x:c r="G29" s="64" t="str">
        <x:f>IF(A29="","",MAX(0,E29-F29))</x:f>
      </x:c>
      <x:c r="H29" s="66"/>
      <x:c r="I29" s="68"/>
      <x:c r="J29" s="58"/>
    </x:row>
    <x:row r="30" ht="22" customHeight="1">
      <x:c r="A30" s="58"/>
      <x:c r="B30" s="58"/>
      <x:c r="C30" s="58"/>
      <x:c r="D30" s="58"/>
      <x:c r="E30" s="63"/>
      <x:c r="F30" s="63"/>
      <x:c r="G30" s="64" t="str">
        <x:f>IF(A30="","",MAX(0,E30-F30))</x:f>
      </x:c>
      <x:c r="H30" s="66"/>
      <x:c r="I30" s="68"/>
      <x:c r="J30" s="58"/>
    </x:row>
    <x:row r="31" ht="22" customHeight="1">
      <x:c r="A31" s="58"/>
      <x:c r="B31" s="58"/>
      <x:c r="C31" s="58"/>
      <x:c r="D31" s="58"/>
      <x:c r="E31" s="63"/>
      <x:c r="F31" s="63"/>
      <x:c r="G31" s="64" t="str">
        <x:f>IF(A31="","",MAX(0,E31-F31))</x:f>
      </x:c>
      <x:c r="H31" s="66"/>
      <x:c r="I31" s="68"/>
      <x:c r="J31" s="58"/>
    </x:row>
    <x:row r="32" ht="22" customHeight="1">
      <x:c r="A32" s="58"/>
      <x:c r="B32" s="58"/>
      <x:c r="C32" s="58"/>
      <x:c r="D32" s="58"/>
      <x:c r="E32" s="63"/>
      <x:c r="F32" s="63"/>
      <x:c r="G32" s="64" t="str">
        <x:f>IF(A32="","",MAX(0,E32-F32))</x:f>
      </x:c>
      <x:c r="H32" s="66"/>
      <x:c r="I32" s="68"/>
      <x:c r="J32" s="58"/>
    </x:row>
    <x:row r="33" ht="22" customHeight="1">
      <x:c r="A33" s="58"/>
      <x:c r="B33" s="58"/>
      <x:c r="C33" s="58"/>
      <x:c r="D33" s="58"/>
      <x:c r="E33" s="63"/>
      <x:c r="F33" s="63"/>
      <x:c r="G33" s="64" t="str">
        <x:f>IF(A33="","",MAX(0,E33-F33))</x:f>
      </x:c>
      <x:c r="H33" s="66"/>
      <x:c r="I33" s="68"/>
      <x:c r="J33" s="58"/>
    </x:row>
    <x:row r="34" ht="22" customHeight="1">
      <x:c r="A34" s="58"/>
      <x:c r="B34" s="58"/>
      <x:c r="C34" s="58"/>
      <x:c r="D34" s="58"/>
      <x:c r="E34" s="63"/>
      <x:c r="F34" s="63"/>
      <x:c r="G34" s="64" t="str">
        <x:f>IF(A34="","",MAX(0,E34-F34))</x:f>
      </x:c>
      <x:c r="H34" s="66"/>
      <x:c r="I34" s="68"/>
      <x:c r="J34" s="58"/>
    </x:row>
    <x:row r="35" ht="22" customHeight="1">
      <x:c r="A35" s="58"/>
      <x:c r="B35" s="58"/>
      <x:c r="C35" s="58"/>
      <x:c r="D35" s="58"/>
      <x:c r="E35" s="63"/>
      <x:c r="F35" s="63"/>
      <x:c r="G35" s="64" t="str">
        <x:f>IF(A35="","",MAX(0,E35-F35))</x:f>
      </x:c>
      <x:c r="H35" s="66"/>
      <x:c r="I35" s="68"/>
      <x:c r="J35" s="58"/>
    </x:row>
    <x:row r="36" ht="22" customHeight="1">
      <x:c r="A36" s="58"/>
      <x:c r="B36" s="58"/>
      <x:c r="C36" s="58"/>
      <x:c r="D36" s="58"/>
      <x:c r="E36" s="63"/>
      <x:c r="F36" s="63"/>
      <x:c r="G36" s="64" t="str">
        <x:f>IF(A36="","",MAX(0,E36-F36))</x:f>
      </x:c>
      <x:c r="H36" s="66"/>
      <x:c r="I36" s="68"/>
      <x:c r="J36" s="58"/>
    </x:row>
    <x:row r="37" ht="22" customHeight="1">
      <x:c r="A37" s="58"/>
      <x:c r="B37" s="58"/>
      <x:c r="C37" s="58"/>
      <x:c r="D37" s="58"/>
      <x:c r="E37" s="63"/>
      <x:c r="F37" s="63"/>
      <x:c r="G37" s="64" t="str">
        <x:f>IF(A37="","",MAX(0,E37-F37))</x:f>
      </x:c>
      <x:c r="H37" s="66"/>
      <x:c r="I37" s="68"/>
      <x:c r="J37" s="58"/>
    </x:row>
    <x:row r="38" ht="22" customHeight="1">
      <x:c r="A38" s="58"/>
      <x:c r="B38" s="58"/>
      <x:c r="C38" s="58"/>
      <x:c r="D38" s="58"/>
      <x:c r="E38" s="63"/>
      <x:c r="F38" s="63"/>
      <x:c r="G38" s="64" t="str">
        <x:f>IF(A38="","",MAX(0,E38-F38))</x:f>
      </x:c>
      <x:c r="H38" s="66"/>
      <x:c r="I38" s="68"/>
      <x:c r="J38" s="58"/>
    </x:row>
    <x:row r="39" ht="22" customHeight="1">
      <x:c r="A39" s="58"/>
      <x:c r="B39" s="58"/>
      <x:c r="C39" s="58"/>
      <x:c r="D39" s="58"/>
      <x:c r="E39" s="63"/>
      <x:c r="F39" s="63"/>
      <x:c r="G39" s="64" t="str">
        <x:f>IF(A39="","",MAX(0,E39-F39))</x:f>
      </x:c>
      <x:c r="H39" s="66"/>
      <x:c r="I39" s="68"/>
      <x:c r="J39" s="58"/>
    </x:row>
    <x:row r="40" ht="22" customHeight="1">
      <x:c r="A40" s="58"/>
      <x:c r="B40" s="58"/>
      <x:c r="C40" s="58"/>
      <x:c r="D40" s="58"/>
      <x:c r="E40" s="63"/>
      <x:c r="F40" s="63"/>
      <x:c r="G40" s="64" t="str">
        <x:f>IF(A40="","",MAX(0,E40-F40))</x:f>
      </x:c>
      <x:c r="H40" s="66"/>
      <x:c r="I40" s="68"/>
      <x:c r="J40" s="58"/>
    </x:row>
    <x:row r="41" ht="22" customHeight="1">
      <x:c r="A41" s="58"/>
      <x:c r="B41" s="58"/>
      <x:c r="C41" s="58"/>
      <x:c r="D41" s="58"/>
      <x:c r="E41" s="63"/>
      <x:c r="F41" s="63"/>
      <x:c r="G41" s="64" t="str">
        <x:f>IF(A41="","",MAX(0,E41-F41))</x:f>
      </x:c>
      <x:c r="H41" s="66"/>
      <x:c r="I41" s="68"/>
      <x:c r="J41" s="58"/>
    </x:row>
    <x:row r="42" ht="22" customHeight="1">
      <x:c r="A42" s="58"/>
      <x:c r="B42" s="58"/>
      <x:c r="C42" s="58"/>
      <x:c r="D42" s="58"/>
      <x:c r="E42" s="63"/>
      <x:c r="F42" s="63"/>
      <x:c r="G42" s="64" t="str">
        <x:f>IF(A42="","",MAX(0,E42-F42))</x:f>
      </x:c>
      <x:c r="H42" s="66"/>
      <x:c r="I42" s="68"/>
      <x:c r="J42" s="58"/>
    </x:row>
    <x:row r="43" ht="22" customHeight="1">
      <x:c r="A43" s="58"/>
      <x:c r="B43" s="58"/>
      <x:c r="C43" s="58"/>
      <x:c r="D43" s="58"/>
      <x:c r="E43" s="63"/>
      <x:c r="F43" s="63"/>
      <x:c r="G43" s="64" t="str">
        <x:f>IF(A43="","",MAX(0,E43-F43))</x:f>
      </x:c>
      <x:c r="H43" s="66"/>
      <x:c r="I43" s="68"/>
      <x:c r="J43" s="58"/>
    </x:row>
    <x:row r="44" ht="22" customHeight="1">
      <x:c r="A44" s="58"/>
      <x:c r="B44" s="58"/>
      <x:c r="C44" s="58"/>
      <x:c r="D44" s="58"/>
      <x:c r="E44" s="63"/>
      <x:c r="F44" s="63"/>
      <x:c r="G44" s="64" t="str">
        <x:f>IF(A44="","",MAX(0,E44-F44))</x:f>
      </x:c>
      <x:c r="H44" s="66"/>
      <x:c r="I44" s="68"/>
      <x:c r="J44" s="58"/>
    </x:row>
    <x:row r="45" ht="22" customHeight="1">
      <x:c r="A45" s="58"/>
      <x:c r="B45" s="58"/>
      <x:c r="C45" s="58"/>
      <x:c r="D45" s="58"/>
      <x:c r="E45" s="63"/>
      <x:c r="F45" s="63"/>
      <x:c r="G45" s="64" t="str">
        <x:f>IF(A45="","",MAX(0,E45-F45))</x:f>
      </x:c>
      <x:c r="H45" s="66"/>
      <x:c r="I45" s="68"/>
      <x:c r="J45" s="58"/>
    </x:row>
    <x:row r="46" ht="22" customHeight="1">
      <x:c r="A46" s="58"/>
      <x:c r="B46" s="58"/>
      <x:c r="C46" s="58"/>
      <x:c r="D46" s="58"/>
      <x:c r="E46" s="63"/>
      <x:c r="F46" s="63"/>
      <x:c r="G46" s="64" t="str">
        <x:f>IF(A46="","",MAX(0,E46-F46))</x:f>
      </x:c>
      <x:c r="H46" s="66"/>
      <x:c r="I46" s="68"/>
      <x:c r="J46" s="58"/>
    </x:row>
    <x:row r="47" ht="22" customHeight="1">
      <x:c r="A47" s="58"/>
      <x:c r="B47" s="58"/>
      <x:c r="C47" s="58"/>
      <x:c r="D47" s="58"/>
      <x:c r="E47" s="63"/>
      <x:c r="F47" s="63"/>
      <x:c r="G47" s="64" t="str">
        <x:f>IF(A47="","",MAX(0,E47-F47))</x:f>
      </x:c>
      <x:c r="H47" s="66"/>
      <x:c r="I47" s="68"/>
      <x:c r="J47" s="58"/>
    </x:row>
    <x:row r="48" ht="22" customHeight="1">
      <x:c r="A48" s="58"/>
      <x:c r="B48" s="58"/>
      <x:c r="C48" s="58"/>
      <x:c r="D48" s="58"/>
      <x:c r="E48" s="63"/>
      <x:c r="F48" s="63"/>
      <x:c r="G48" s="64" t="str">
        <x:f>IF(A48="","",MAX(0,E48-F48))</x:f>
      </x:c>
      <x:c r="H48" s="66"/>
      <x:c r="I48" s="68"/>
      <x:c r="J48" s="58"/>
    </x:row>
    <x:row r="49" ht="22" customHeight="1">
      <x:c r="A49" s="58"/>
      <x:c r="B49" s="58"/>
      <x:c r="C49" s="58"/>
      <x:c r="D49" s="58"/>
      <x:c r="E49" s="63"/>
      <x:c r="F49" s="63"/>
      <x:c r="G49" s="64" t="str">
        <x:f>IF(A49="","",MAX(0,E49-F49))</x:f>
      </x:c>
      <x:c r="H49" s="66"/>
      <x:c r="I49" s="68"/>
      <x:c r="J49" s="58"/>
    </x:row>
    <x:row r="50" ht="22" customHeight="1">
      <x:c r="A50" s="58"/>
      <x:c r="B50" s="58"/>
      <x:c r="C50" s="58"/>
      <x:c r="D50" s="58"/>
      <x:c r="E50" s="63"/>
      <x:c r="F50" s="63"/>
      <x:c r="G50" s="64" t="str">
        <x:f>IF(A50="","",MAX(0,E50-F50))</x:f>
      </x:c>
      <x:c r="H50" s="66"/>
      <x:c r="I50" s="68"/>
      <x:c r="J50" s="58"/>
    </x:row>
    <x:row r="51" ht="22" customHeight="1">
      <x:c r="A51" s="58"/>
      <x:c r="B51" s="58"/>
      <x:c r="C51" s="58"/>
      <x:c r="D51" s="58"/>
      <x:c r="E51" s="63"/>
      <x:c r="F51" s="63"/>
      <x:c r="G51" s="64" t="str">
        <x:f>IF(A51="","",MAX(0,E51-F51))</x:f>
      </x:c>
      <x:c r="H51" s="66"/>
      <x:c r="I51" s="68"/>
      <x:c r="J51" s="58"/>
    </x:row>
    <x:row r="52" ht="22" customHeight="1">
      <x:c r="A52" s="58"/>
      <x:c r="B52" s="58"/>
      <x:c r="C52" s="58"/>
      <x:c r="D52" s="58"/>
      <x:c r="E52" s="63"/>
      <x:c r="F52" s="63"/>
      <x:c r="G52" s="64" t="str">
        <x:f>IF(A52="","",MAX(0,E52-F52))</x:f>
      </x:c>
      <x:c r="H52" s="66"/>
      <x:c r="I52" s="68"/>
      <x:c r="J52" s="58"/>
    </x:row>
    <x:row r="53" ht="22" customHeight="1">
      <x:c r="A53" s="58"/>
      <x:c r="B53" s="58"/>
      <x:c r="C53" s="58"/>
      <x:c r="D53" s="58"/>
      <x:c r="E53" s="63"/>
      <x:c r="F53" s="63"/>
      <x:c r="G53" s="64" t="str">
        <x:f>IF(A53="","",MAX(0,E53-F53))</x:f>
      </x:c>
      <x:c r="H53" s="66"/>
      <x:c r="I53" s="68"/>
      <x:c r="J53" s="58"/>
    </x:row>
    <x:row r="54" ht="22" customHeight="1">
      <x:c r="A54" s="58"/>
      <x:c r="B54" s="58"/>
      <x:c r="C54" s="58"/>
      <x:c r="D54" s="58"/>
      <x:c r="E54" s="63"/>
      <x:c r="F54" s="63"/>
      <x:c r="G54" s="64" t="str">
        <x:f>IF(A54="","",MAX(0,E54-F54))</x:f>
      </x:c>
      <x:c r="H54" s="66"/>
      <x:c r="I54" s="68"/>
      <x:c r="J54" s="58"/>
    </x:row>
    <x:row r="55" ht="22" customHeight="1">
      <x:c r="A55" s="58"/>
      <x:c r="B55" s="58"/>
      <x:c r="C55" s="58"/>
      <x:c r="D55" s="58"/>
      <x:c r="E55" s="63"/>
      <x:c r="F55" s="63"/>
      <x:c r="G55" s="64" t="str">
        <x:f>IF(A55="","",MAX(0,E55-F55))</x:f>
      </x:c>
      <x:c r="H55" s="66"/>
      <x:c r="I55" s="68"/>
      <x:c r="J55" s="58"/>
    </x:row>
    <x:row r="56" ht="22" customHeight="1">
      <x:c r="A56" s="58"/>
      <x:c r="B56" s="58"/>
      <x:c r="C56" s="58"/>
      <x:c r="D56" s="58"/>
      <x:c r="E56" s="63"/>
      <x:c r="F56" s="63"/>
      <x:c r="G56" s="64" t="str">
        <x:f>IF(A56="","",MAX(0,E56-F56))</x:f>
      </x:c>
      <x:c r="H56" s="66"/>
      <x:c r="I56" s="68"/>
      <x:c r="J56" s="58"/>
    </x:row>
    <x:row r="57" ht="22" customHeight="1">
      <x:c r="A57" s="58"/>
      <x:c r="B57" s="58"/>
      <x:c r="C57" s="58"/>
      <x:c r="D57" s="58"/>
      <x:c r="E57" s="63"/>
      <x:c r="F57" s="63"/>
      <x:c r="G57" s="64" t="str">
        <x:f>IF(A57="","",MAX(0,E57-F57))</x:f>
      </x:c>
      <x:c r="H57" s="66"/>
      <x:c r="I57" s="68"/>
      <x:c r="J57" s="58"/>
    </x:row>
    <x:row r="58" ht="22" customHeight="1">
      <x:c r="A58" s="58"/>
      <x:c r="B58" s="58"/>
      <x:c r="C58" s="58"/>
      <x:c r="D58" s="58"/>
      <x:c r="E58" s="63"/>
      <x:c r="F58" s="63"/>
      <x:c r="G58" s="64" t="str">
        <x:f>IF(A58="","",MAX(0,E58-F58))</x:f>
      </x:c>
      <x:c r="H58" s="66"/>
      <x:c r="I58" s="68"/>
      <x:c r="J58" s="58"/>
    </x:row>
    <x:row r="59" ht="22" customHeight="1">
      <x:c r="A59" s="58"/>
      <x:c r="B59" s="58"/>
      <x:c r="C59" s="58"/>
      <x:c r="D59" s="58"/>
      <x:c r="E59" s="63"/>
      <x:c r="F59" s="63"/>
      <x:c r="G59" s="64" t="str">
        <x:f>IF(A59="","",MAX(0,E59-F59))</x:f>
      </x:c>
      <x:c r="H59" s="66"/>
      <x:c r="I59" s="68"/>
      <x:c r="J59" s="58"/>
    </x:row>
    <x:row r="60" ht="22" customHeight="1">
      <x:c r="A60" s="58"/>
      <x:c r="B60" s="58"/>
      <x:c r="C60" s="58"/>
      <x:c r="D60" s="58"/>
      <x:c r="E60" s="63"/>
      <x:c r="F60" s="63"/>
      <x:c r="G60" s="64" t="str">
        <x:f>IF(A60="","",MAX(0,E60-F60))</x:f>
      </x:c>
      <x:c r="H60" s="66"/>
      <x:c r="I60" s="68"/>
      <x:c r="J60" s="58"/>
    </x:row>
    <x:row r="61" ht="22" customHeight="1">
      <x:c r="A61" s="58"/>
      <x:c r="B61" s="58"/>
      <x:c r="C61" s="58"/>
      <x:c r="D61" s="58"/>
      <x:c r="E61" s="63"/>
      <x:c r="F61" s="63"/>
      <x:c r="G61" s="64" t="str">
        <x:f>IF(A61="","",MAX(0,E61-F61))</x:f>
      </x:c>
      <x:c r="H61" s="66"/>
      <x:c r="I61" s="68"/>
      <x:c r="J61" s="58"/>
    </x:row>
    <x:row r="62" ht="22" customHeight="1">
      <x:c r="A62" s="58"/>
      <x:c r="B62" s="58"/>
      <x:c r="C62" s="58"/>
      <x:c r="D62" s="58"/>
      <x:c r="E62" s="63"/>
      <x:c r="F62" s="63"/>
      <x:c r="G62" s="64" t="str">
        <x:f>IF(A62="","",MAX(0,E62-F62))</x:f>
      </x:c>
      <x:c r="H62" s="66"/>
      <x:c r="I62" s="68"/>
      <x:c r="J62" s="58"/>
    </x:row>
    <x:row r="63" ht="22" customHeight="1">
      <x:c r="A63" s="58"/>
      <x:c r="B63" s="58"/>
      <x:c r="C63" s="58"/>
      <x:c r="D63" s="58"/>
      <x:c r="E63" s="63"/>
      <x:c r="F63" s="63"/>
      <x:c r="G63" s="64" t="str">
        <x:f>IF(A63="","",MAX(0,E63-F63))</x:f>
      </x:c>
      <x:c r="H63" s="66"/>
      <x:c r="I63" s="68"/>
      <x:c r="J63" s="58"/>
    </x:row>
    <x:row r="64" ht="22" customHeight="1">
      <x:c r="A64" s="58"/>
      <x:c r="B64" s="58"/>
      <x:c r="C64" s="58"/>
      <x:c r="D64" s="58"/>
      <x:c r="E64" s="63"/>
      <x:c r="F64" s="63"/>
      <x:c r="G64" s="64" t="str">
        <x:f>IF(A64="","",MAX(0,E64-F64))</x:f>
      </x:c>
      <x:c r="H64" s="66"/>
      <x:c r="I64" s="68"/>
      <x:c r="J64" s="58"/>
    </x:row>
    <x:row r="65" ht="22" customHeight="1">
      <x:c r="A65" s="58"/>
      <x:c r="B65" s="58"/>
      <x:c r="C65" s="58"/>
      <x:c r="D65" s="58"/>
      <x:c r="E65" s="63"/>
      <x:c r="F65" s="63"/>
      <x:c r="G65" s="64" t="str">
        <x:f>IF(A65="","",MAX(0,E65-F65))</x:f>
      </x:c>
      <x:c r="H65" s="66"/>
      <x:c r="I65" s="68"/>
      <x:c r="J65" s="58"/>
    </x:row>
    <x:row r="66" ht="22" customHeight="1">
      <x:c r="A66" s="58"/>
      <x:c r="B66" s="58"/>
      <x:c r="C66" s="58"/>
      <x:c r="D66" s="58"/>
      <x:c r="E66" s="63"/>
      <x:c r="F66" s="63"/>
      <x:c r="G66" s="64" t="str">
        <x:f>IF(A66="","",MAX(0,E66-F66))</x:f>
      </x:c>
      <x:c r="H66" s="66"/>
      <x:c r="I66" s="68"/>
      <x:c r="J66" s="58"/>
    </x:row>
    <x:row r="67" ht="22" customHeight="1">
      <x:c r="A67" s="58"/>
      <x:c r="B67" s="58"/>
      <x:c r="C67" s="58"/>
      <x:c r="D67" s="58"/>
      <x:c r="E67" s="63"/>
      <x:c r="F67" s="63"/>
      <x:c r="G67" s="64" t="str">
        <x:f>IF(A67="","",MAX(0,E67-F67))</x:f>
      </x:c>
      <x:c r="H67" s="66"/>
      <x:c r="I67" s="68"/>
      <x:c r="J67" s="58"/>
    </x:row>
    <x:row r="68" ht="22" customHeight="1">
      <x:c r="A68" s="58"/>
      <x:c r="B68" s="58"/>
      <x:c r="C68" s="58"/>
      <x:c r="D68" s="58"/>
      <x:c r="E68" s="63"/>
      <x:c r="F68" s="63"/>
      <x:c r="G68" s="64" t="str">
        <x:f>IF(A68="","",MAX(0,E68-F68))</x:f>
      </x:c>
      <x:c r="H68" s="66"/>
      <x:c r="I68" s="68"/>
      <x:c r="J68" s="58"/>
    </x:row>
    <x:row r="69" ht="22" customHeight="1">
      <x:c r="A69" s="58"/>
      <x:c r="B69" s="58"/>
      <x:c r="C69" s="58"/>
      <x:c r="D69" s="58"/>
      <x:c r="E69" s="63"/>
      <x:c r="F69" s="63"/>
      <x:c r="G69" s="64" t="str">
        <x:f>IF(A69="","",MAX(0,E69-F69))</x:f>
      </x:c>
      <x:c r="H69" s="66"/>
      <x:c r="I69" s="68"/>
      <x:c r="J69" s="58"/>
    </x:row>
    <x:row r="70" ht="22" customHeight="1">
      <x:c r="A70" s="58"/>
      <x:c r="B70" s="58"/>
      <x:c r="C70" s="58"/>
      <x:c r="D70" s="58"/>
      <x:c r="E70" s="63"/>
      <x:c r="F70" s="63"/>
      <x:c r="G70" s="64" t="str">
        <x:f>IF(A70="","",MAX(0,E70-F70))</x:f>
      </x:c>
      <x:c r="H70" s="66"/>
      <x:c r="I70" s="68"/>
      <x:c r="J70" s="58"/>
    </x:row>
    <x:row r="71" ht="22" customHeight="1">
      <x:c r="A71" s="58"/>
      <x:c r="B71" s="58"/>
      <x:c r="C71" s="58"/>
      <x:c r="D71" s="58"/>
      <x:c r="E71" s="63"/>
      <x:c r="F71" s="63"/>
      <x:c r="G71" s="64" t="str">
        <x:f>IF(A71="","",MAX(0,E71-F71))</x:f>
      </x:c>
      <x:c r="H71" s="66"/>
      <x:c r="I71" s="68"/>
      <x:c r="J71" s="58"/>
    </x:row>
    <x:row r="72" ht="22" customHeight="1">
      <x:c r="A72" s="58"/>
      <x:c r="B72" s="58"/>
      <x:c r="C72" s="58"/>
      <x:c r="D72" s="58"/>
      <x:c r="E72" s="63"/>
      <x:c r="F72" s="63"/>
      <x:c r="G72" s="64" t="str">
        <x:f>IF(A72="","",MAX(0,E72-F72))</x:f>
      </x:c>
      <x:c r="H72" s="66"/>
      <x:c r="I72" s="68"/>
      <x:c r="J72" s="58"/>
    </x:row>
    <x:row r="73" ht="22" customHeight="1">
      <x:c r="A73" s="58"/>
      <x:c r="B73" s="58"/>
      <x:c r="C73" s="58"/>
      <x:c r="D73" s="58"/>
      <x:c r="E73" s="63"/>
      <x:c r="F73" s="63"/>
      <x:c r="G73" s="64" t="str">
        <x:f>IF(A73="","",MAX(0,E73-F73))</x:f>
      </x:c>
      <x:c r="H73" s="66"/>
      <x:c r="I73" s="68"/>
      <x:c r="J73" s="58"/>
    </x:row>
    <x:row r="74" ht="22" customHeight="1">
      <x:c r="A74" s="58"/>
      <x:c r="B74" s="58"/>
      <x:c r="C74" s="58"/>
      <x:c r="D74" s="58"/>
      <x:c r="E74" s="63"/>
      <x:c r="F74" s="63"/>
      <x:c r="G74" s="64" t="str">
        <x:f>IF(A74="","",MAX(0,E74-F74))</x:f>
      </x:c>
      <x:c r="H74" s="66"/>
      <x:c r="I74" s="68"/>
      <x:c r="J74" s="58"/>
    </x:row>
    <x:row r="75" ht="22" customHeight="1">
      <x:c r="A75" s="58"/>
      <x:c r="B75" s="58"/>
      <x:c r="C75" s="58"/>
      <x:c r="D75" s="58"/>
      <x:c r="E75" s="63"/>
      <x:c r="F75" s="63"/>
      <x:c r="G75" s="64" t="str">
        <x:f>IF(A75="","",MAX(0,E75-F75))</x:f>
      </x:c>
      <x:c r="H75" s="66"/>
      <x:c r="I75" s="68"/>
      <x:c r="J75" s="58"/>
    </x:row>
    <x:row r="76" ht="22" customHeight="1">
      <x:c r="A76" s="58"/>
      <x:c r="B76" s="58"/>
      <x:c r="C76" s="58"/>
      <x:c r="D76" s="58"/>
      <x:c r="E76" s="63"/>
      <x:c r="F76" s="63"/>
      <x:c r="G76" s="64" t="str">
        <x:f>IF(A76="","",MAX(0,E76-F76))</x:f>
      </x:c>
      <x:c r="H76" s="66"/>
      <x:c r="I76" s="68"/>
      <x:c r="J76" s="58"/>
    </x:row>
    <x:row r="77" ht="22" customHeight="1">
      <x:c r="A77" s="58"/>
      <x:c r="B77" s="58"/>
      <x:c r="C77" s="58"/>
      <x:c r="D77" s="58"/>
      <x:c r="E77" s="63"/>
      <x:c r="F77" s="63"/>
      <x:c r="G77" s="64" t="str">
        <x:f>IF(A77="","",MAX(0,E77-F77))</x:f>
      </x:c>
      <x:c r="H77" s="66"/>
      <x:c r="I77" s="68"/>
      <x:c r="J77" s="58"/>
    </x:row>
    <x:row r="78" ht="22" customHeight="1">
      <x:c r="A78" s="58"/>
      <x:c r="B78" s="58"/>
      <x:c r="C78" s="58"/>
      <x:c r="D78" s="58"/>
      <x:c r="E78" s="63"/>
      <x:c r="F78" s="63"/>
      <x:c r="G78" s="64" t="str">
        <x:f>IF(A78="","",MAX(0,E78-F78))</x:f>
      </x:c>
      <x:c r="H78" s="66"/>
      <x:c r="I78" s="68"/>
      <x:c r="J78" s="58"/>
    </x:row>
    <x:row r="79" ht="22" customHeight="1">
      <x:c r="A79" s="58"/>
      <x:c r="B79" s="58"/>
      <x:c r="C79" s="58"/>
      <x:c r="D79" s="58"/>
      <x:c r="E79" s="63"/>
      <x:c r="F79" s="63"/>
      <x:c r="G79" s="64" t="str">
        <x:f>IF(A79="","",MAX(0,E79-F79))</x:f>
      </x:c>
      <x:c r="H79" s="66"/>
      <x:c r="I79" s="68"/>
      <x:c r="J79" s="58"/>
    </x:row>
    <x:row r="80" ht="22" customHeight="1">
      <x:c r="A80" s="58"/>
      <x:c r="B80" s="58"/>
      <x:c r="C80" s="58"/>
      <x:c r="D80" s="58"/>
      <x:c r="E80" s="63"/>
      <x:c r="F80" s="63"/>
      <x:c r="G80" s="64" t="str">
        <x:f>IF(A80="","",MAX(0,E80-F80))</x:f>
      </x:c>
      <x:c r="H80" s="66"/>
      <x:c r="I80" s="68"/>
      <x:c r="J80" s="58"/>
    </x:row>
    <x:row r="81" ht="22" customHeight="1">
      <x:c r="A81" s="58"/>
      <x:c r="B81" s="58"/>
      <x:c r="C81" s="58"/>
      <x:c r="D81" s="58"/>
      <x:c r="E81" s="63"/>
      <x:c r="F81" s="63"/>
      <x:c r="G81" s="64" t="str">
        <x:f>IF(A81="","",MAX(0,E81-F81))</x:f>
      </x:c>
      <x:c r="H81" s="66"/>
      <x:c r="I81" s="68"/>
      <x:c r="J81" s="58"/>
    </x:row>
    <x:row r="82" ht="22" customHeight="1">
      <x:c r="A82" s="58"/>
      <x:c r="B82" s="58"/>
      <x:c r="C82" s="58"/>
      <x:c r="D82" s="58"/>
      <x:c r="E82" s="63"/>
      <x:c r="F82" s="63"/>
      <x:c r="G82" s="64" t="str">
        <x:f>IF(A82="","",MAX(0,E82-F82))</x:f>
      </x:c>
      <x:c r="H82" s="66"/>
      <x:c r="I82" s="68"/>
      <x:c r="J82" s="58"/>
    </x:row>
    <x:row r="83" ht="22" customHeight="1">
      <x:c r="A83" s="58"/>
      <x:c r="B83" s="58"/>
      <x:c r="C83" s="58"/>
      <x:c r="D83" s="58"/>
      <x:c r="E83" s="63"/>
      <x:c r="F83" s="63"/>
      <x:c r="G83" s="64" t="str">
        <x:f>IF(A83="","",MAX(0,E83-F83))</x:f>
      </x:c>
      <x:c r="H83" s="66"/>
      <x:c r="I83" s="68"/>
      <x:c r="J83" s="58"/>
    </x:row>
    <x:row r="84" ht="22" customHeight="1">
      <x:c r="A84" s="58"/>
      <x:c r="B84" s="58"/>
      <x:c r="C84" s="58"/>
      <x:c r="D84" s="58"/>
      <x:c r="E84" s="63"/>
      <x:c r="F84" s="63"/>
      <x:c r="G84" s="64" t="str">
        <x:f>IF(A84="","",MAX(0,E84-F84))</x:f>
      </x:c>
      <x:c r="H84" s="66"/>
      <x:c r="I84" s="68"/>
      <x:c r="J84" s="58"/>
    </x:row>
    <x:row r="85" ht="22" customHeight="1">
      <x:c r="A85" s="58"/>
      <x:c r="B85" s="58"/>
      <x:c r="C85" s="58"/>
      <x:c r="D85" s="58"/>
      <x:c r="E85" s="63"/>
      <x:c r="F85" s="63"/>
      <x:c r="G85" s="64" t="str">
        <x:f>IF(A85="","",MAX(0,E85-F85))</x:f>
      </x:c>
      <x:c r="H85" s="66"/>
      <x:c r="I85" s="68"/>
      <x:c r="J85" s="58"/>
    </x:row>
    <x:row r="86" ht="22" customHeight="1">
      <x:c r="A86" s="58"/>
      <x:c r="B86" s="58"/>
      <x:c r="C86" s="58"/>
      <x:c r="D86" s="58"/>
      <x:c r="E86" s="63"/>
      <x:c r="F86" s="63"/>
      <x:c r="G86" s="64" t="str">
        <x:f>IF(A86="","",MAX(0,E86-F86))</x:f>
      </x:c>
      <x:c r="H86" s="66"/>
      <x:c r="I86" s="68"/>
      <x:c r="J86" s="58"/>
    </x:row>
    <x:row r="87" ht="22" customHeight="1">
      <x:c r="A87" s="58"/>
      <x:c r="B87" s="58"/>
      <x:c r="C87" s="58"/>
      <x:c r="D87" s="58"/>
      <x:c r="E87" s="63"/>
      <x:c r="F87" s="63"/>
      <x:c r="G87" s="64" t="str">
        <x:f>IF(A87="","",MAX(0,E87-F87))</x:f>
      </x:c>
      <x:c r="H87" s="66"/>
      <x:c r="I87" s="68"/>
      <x:c r="J87" s="58"/>
    </x:row>
    <x:row r="88" ht="22" customHeight="1">
      <x:c r="A88" s="58"/>
      <x:c r="B88" s="58"/>
      <x:c r="C88" s="58"/>
      <x:c r="D88" s="58"/>
      <x:c r="E88" s="63"/>
      <x:c r="F88" s="63"/>
      <x:c r="G88" s="64" t="str">
        <x:f>IF(A88="","",MAX(0,E88-F88))</x:f>
      </x:c>
      <x:c r="H88" s="66"/>
      <x:c r="I88" s="68"/>
      <x:c r="J88" s="58"/>
    </x:row>
    <x:row r="89" ht="22" customHeight="1">
      <x:c r="A89" s="58"/>
      <x:c r="B89" s="58"/>
      <x:c r="C89" s="58"/>
      <x:c r="D89" s="58"/>
      <x:c r="E89" s="63"/>
      <x:c r="F89" s="63"/>
      <x:c r="G89" s="64" t="str">
        <x:f>IF(A89="","",MAX(0,E89-F89))</x:f>
      </x:c>
      <x:c r="H89" s="66"/>
      <x:c r="I89" s="68"/>
      <x:c r="J89" s="58"/>
    </x:row>
    <x:row r="90" ht="22" customHeight="1">
      <x:c r="A90" s="58"/>
      <x:c r="B90" s="58"/>
      <x:c r="C90" s="58"/>
      <x:c r="D90" s="58"/>
      <x:c r="E90" s="63"/>
      <x:c r="F90" s="63"/>
      <x:c r="G90" s="64" t="str">
        <x:f>IF(A90="","",MAX(0,E90-F90))</x:f>
      </x:c>
      <x:c r="H90" s="66"/>
      <x:c r="I90" s="68"/>
      <x:c r="J90" s="58"/>
    </x:row>
    <x:row r="91" ht="22" customHeight="1">
      <x:c r="A91" s="58"/>
      <x:c r="B91" s="58"/>
      <x:c r="C91" s="58"/>
      <x:c r="D91" s="58"/>
      <x:c r="E91" s="63"/>
      <x:c r="F91" s="63"/>
      <x:c r="G91" s="64" t="str">
        <x:f>IF(A91="","",MAX(0,E91-F91))</x:f>
      </x:c>
      <x:c r="H91" s="66"/>
      <x:c r="I91" s="68"/>
      <x:c r="J91" s="58"/>
    </x:row>
    <x:row r="92" ht="22" customHeight="1">
      <x:c r="A92" s="58"/>
      <x:c r="B92" s="58"/>
      <x:c r="C92" s="58"/>
      <x:c r="D92" s="58"/>
      <x:c r="E92" s="63"/>
      <x:c r="F92" s="63"/>
      <x:c r="G92" s="64" t="str">
        <x:f>IF(A92="","",MAX(0,E92-F92))</x:f>
      </x:c>
      <x:c r="H92" s="66"/>
      <x:c r="I92" s="68"/>
      <x:c r="J92" s="58"/>
    </x:row>
    <x:row r="93" ht="22" customHeight="1">
      <x:c r="A93" s="58"/>
      <x:c r="B93" s="58"/>
      <x:c r="C93" s="58"/>
      <x:c r="D93" s="58"/>
      <x:c r="E93" s="63"/>
      <x:c r="F93" s="63"/>
      <x:c r="G93" s="64" t="str">
        <x:f>IF(A93="","",MAX(0,E93-F93))</x:f>
      </x:c>
      <x:c r="H93" s="66"/>
      <x:c r="I93" s="68"/>
      <x:c r="J93" s="58"/>
    </x:row>
    <x:row r="94" ht="22" customHeight="1">
      <x:c r="A94" s="58"/>
      <x:c r="B94" s="58"/>
      <x:c r="C94" s="58"/>
      <x:c r="D94" s="58"/>
      <x:c r="E94" s="63"/>
      <x:c r="F94" s="63"/>
      <x:c r="G94" s="64" t="str">
        <x:f>IF(A94="","",MAX(0,E94-F94))</x:f>
      </x:c>
      <x:c r="H94" s="66"/>
      <x:c r="I94" s="68"/>
      <x:c r="J94" s="58"/>
    </x:row>
    <x:row r="95" ht="22" customHeight="1">
      <x:c r="A95" s="58"/>
      <x:c r="B95" s="58"/>
      <x:c r="C95" s="58"/>
      <x:c r="D95" s="58"/>
      <x:c r="E95" s="63"/>
      <x:c r="F95" s="63"/>
      <x:c r="G95" s="64" t="str">
        <x:f>IF(A95="","",MAX(0,E95-F95))</x:f>
      </x:c>
      <x:c r="H95" s="66"/>
      <x:c r="I95" s="68"/>
      <x:c r="J95" s="58"/>
    </x:row>
    <x:row r="96" ht="22" customHeight="1">
      <x:c r="A96" s="58"/>
      <x:c r="B96" s="58"/>
      <x:c r="C96" s="58"/>
      <x:c r="D96" s="58"/>
      <x:c r="E96" s="63"/>
      <x:c r="F96" s="63"/>
      <x:c r="G96" s="64" t="str">
        <x:f>IF(A96="","",MAX(0,E96-F96))</x:f>
      </x:c>
      <x:c r="H96" s="66"/>
      <x:c r="I96" s="68"/>
      <x:c r="J96" s="58"/>
    </x:row>
    <x:row r="97" ht="22" customHeight="1">
      <x:c r="A97" s="58"/>
      <x:c r="B97" s="58"/>
      <x:c r="C97" s="58"/>
      <x:c r="D97" s="58"/>
      <x:c r="E97" s="63"/>
      <x:c r="F97" s="63"/>
      <x:c r="G97" s="64" t="str">
        <x:f>IF(A97="","",MAX(0,E97-F97))</x:f>
      </x:c>
      <x:c r="H97" s="66"/>
      <x:c r="I97" s="68"/>
      <x:c r="J97" s="58"/>
    </x:row>
    <x:row r="98" ht="22" customHeight="1">
      <x:c r="A98" s="58"/>
      <x:c r="B98" s="58"/>
      <x:c r="C98" s="58"/>
      <x:c r="D98" s="58"/>
      <x:c r="E98" s="63"/>
      <x:c r="F98" s="63"/>
      <x:c r="G98" s="64" t="str">
        <x:f>IF(A98="","",MAX(0,E98-F98))</x:f>
      </x:c>
      <x:c r="H98" s="66"/>
      <x:c r="I98" s="68"/>
      <x:c r="J98" s="58"/>
    </x:row>
    <x:row r="99" ht="22" customHeight="1">
      <x:c r="A99" s="58"/>
      <x:c r="B99" s="58"/>
      <x:c r="C99" s="58"/>
      <x:c r="D99" s="58"/>
      <x:c r="E99" s="63"/>
      <x:c r="F99" s="63"/>
      <x:c r="G99" s="64" t="str">
        <x:f>IF(A99="","",MAX(0,E99-F99))</x:f>
      </x:c>
      <x:c r="H99" s="66"/>
      <x:c r="I99" s="68"/>
      <x:c r="J99" s="58"/>
    </x:row>
    <x:row r="100" ht="22" customHeight="1">
      <x:c r="A100" s="58"/>
      <x:c r="B100" s="58"/>
      <x:c r="C100" s="58"/>
      <x:c r="D100" s="58"/>
      <x:c r="E100" s="63"/>
      <x:c r="F100" s="63"/>
      <x:c r="G100" s="64" t="str">
        <x:f>IF(A100="","",MAX(0,E100-F100))</x:f>
      </x:c>
      <x:c r="H100" s="66"/>
      <x:c r="I100" s="68"/>
      <x:c r="J100" s="58"/>
    </x:row>
    <x:row r="101" ht="22" customHeight="1">
      <x:c r="A101" s="58"/>
      <x:c r="B101" s="58"/>
      <x:c r="C101" s="58"/>
      <x:c r="D101" s="58"/>
      <x:c r="E101" s="63"/>
      <x:c r="F101" s="63"/>
      <x:c r="G101" s="64" t="str">
        <x:f>IF(A101="","",MAX(0,E101-F101))</x:f>
      </x:c>
      <x:c r="H101" s="66"/>
      <x:c r="I101" s="68"/>
      <x:c r="J101" s="58"/>
    </x:row>
    <x:row r="102" ht="22" customHeight="1">
      <x:c r="A102" s="58"/>
      <x:c r="B102" s="58"/>
      <x:c r="C102" s="58"/>
      <x:c r="D102" s="58"/>
      <x:c r="E102" s="63"/>
      <x:c r="F102" s="63"/>
      <x:c r="G102" s="64" t="str">
        <x:f>IF(A102="","",MAX(0,E102-F102))</x:f>
      </x:c>
      <x:c r="H102" s="66"/>
      <x:c r="I102" s="68"/>
      <x:c r="J102" s="58"/>
    </x:row>
    <x:row r="103" ht="22" customHeight="1">
      <x:c r="A103" s="58"/>
      <x:c r="B103" s="58"/>
      <x:c r="C103" s="58"/>
      <x:c r="D103" s="58"/>
      <x:c r="E103" s="63"/>
      <x:c r="F103" s="63"/>
      <x:c r="G103" s="64" t="str">
        <x:f>IF(A103="","",MAX(0,E103-F103))</x:f>
      </x:c>
      <x:c r="H103" s="66"/>
      <x:c r="I103" s="68"/>
      <x:c r="J103" s="58"/>
    </x:row>
    <x:row r="104" ht="22" customHeight="1">
      <x:c r="A104" s="58"/>
      <x:c r="B104" s="58"/>
      <x:c r="C104" s="58"/>
      <x:c r="D104" s="58"/>
      <x:c r="E104" s="63"/>
      <x:c r="F104" s="63"/>
      <x:c r="G104" s="64" t="str">
        <x:f>IF(A104="","",MAX(0,E104-F104))</x:f>
      </x:c>
      <x:c r="H104" s="66"/>
      <x:c r="I104" s="68"/>
      <x:c r="J104" s="58"/>
    </x:row>
    <x:row r="105" ht="22" customHeight="1">
      <x:c r="A105" s="58"/>
      <x:c r="B105" s="58"/>
      <x:c r="C105" s="58"/>
      <x:c r="D105" s="58"/>
      <x:c r="E105" s="63"/>
      <x:c r="F105" s="63"/>
      <x:c r="G105" s="64" t="str">
        <x:f>IF(A105="","",MAX(0,E105-F105))</x:f>
      </x:c>
      <x:c r="H105" s="66"/>
      <x:c r="I105" s="68"/>
      <x:c r="J105" s="58"/>
    </x:row>
  </x:sheetData>
  <x:mergeCells>
    <x:mergeCell ref="A1:J1"/>
    <x:mergeCell ref="A2:J2"/>
    <x:mergeCell ref="A4:J4"/>
  </x:mergeCells>
  <x:conditionalFormatting sqref="G6:G105">
    <x:cfRule type="cellIs" dxfId="3" priority="1" operator="lessThan">
      <x:formula>20</x:formula>
    </x:cfRule>
  </x:conditionalFormatting>
  <x:dataValidations count="2">
    <x:dataValidation type="list" sqref="J6:J105">
      <x:formula1>"Yes,No"</x:formula1>
    </x:dataValidation>
    <x:dataValidation type="decimal" operator="between" sqref="E6:F105">
      <x:formula1>0</x:formula1>
      <x:formula2>168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55d2c573651497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0" hidden="0" customWidth="1"/>
    <x:col min="3" max="3" width="22" hidden="0" customWidth="1"/>
    <x:col min="4" max="4" width="16" hidden="0" customWidth="1"/>
    <x:col min="5" max="5" width="16" hidden="0" customWidth="1"/>
    <x:col min="6" max="6" width="13" hidden="0" customWidth="1"/>
    <x:col min="7" max="7" width="19" hidden="0" customWidth="1"/>
    <x:col min="8" max="8" width="18" hidden="0" customWidth="1"/>
    <x:col min="9" max="9" width="42" hidden="0" customWidth="1"/>
  </x:cols>
  <x:sheetData>
    <x:row r="1" ht="22" customHeight="1">
      <x:c r="A1" s="104" t="str">
        <x:v>Projects</x:v>
      </x:c>
      <x:c r="B1" s="105"/>
      <x:c r="C1" s="105"/>
      <x:c r="D1" s="105"/>
      <x:c r="E1" s="105"/>
      <x:c r="F1" s="105"/>
      <x:c r="G1" s="105"/>
      <x:c r="H1" s="105"/>
      <x:c r="I1" s="105"/>
    </x:row>
    <x:row r="2" ht="22" customHeight="1">
      <x:c r="A2" s="105" t="str">
        <x:v>Maintain the project list used by the weekly allocation planner.</x:v>
      </x:c>
      <x:c r="B2" s="105"/>
      <x:c r="C2" s="105"/>
      <x:c r="D2" s="105"/>
      <x:c r="E2" s="105"/>
      <x:c r="F2" s="105"/>
      <x:c r="G2" s="105"/>
      <x:c r="H2" s="105"/>
      <x:c r="I2" s="105"/>
    </x:row>
    <x:row r="3" ht="22" customHeight="1">
      <x:c r="A3" s="105"/>
      <x:c r="B3" s="105"/>
      <x:c r="C3" s="105"/>
      <x:c r="D3" s="105"/>
      <x:c r="E3" s="105"/>
      <x:c r="F3" s="105"/>
      <x:c r="G3" s="105"/>
      <x:c r="H3" s="105"/>
      <x:c r="I3" s="105"/>
    </x:row>
    <x:row r="4" ht="22" customHeight="1">
      <x:c r="A4" s="129" t="str">
        <x:v>Add or replace the sample projects. Project IDs connect this sheet to Weekly Allocations.</x:v>
      </x:c>
      <x:c r="B4" s="105"/>
      <x:c r="C4" s="105"/>
      <x:c r="D4" s="105"/>
      <x:c r="E4" s="105"/>
      <x:c r="F4" s="105"/>
      <x:c r="G4" s="105"/>
      <x:c r="H4" s="105"/>
      <x:c r="I4" s="105"/>
    </x:row>
    <x:row r="5" ht="22" customHeight="1">
      <x:c r="A5" s="42" t="str">
        <x:v>Project ID</x:v>
      </x:c>
      <x:c r="B5" s="43" t="str">
        <x:v>Project Name</x:v>
      </x:c>
      <x:c r="C5" s="43" t="str">
        <x:v>Project Manager</x:v>
      </x:c>
      <x:c r="D5" s="43" t="str">
        <x:v>Start Date</x:v>
      </x:c>
      <x:c r="E5" s="43" t="str">
        <x:v>End Date</x:v>
      </x:c>
      <x:c r="F5" s="43" t="str">
        <x:v>Priority</x:v>
      </x:c>
      <x:c r="G5" s="43" t="str">
        <x:v>Status</x:v>
      </x:c>
      <x:c r="H5" s="43" t="str">
        <x:v>Budget</x:v>
      </x:c>
      <x:c r="I5" s="44" t="str">
        <x:v>Notes</x:v>
      </x:c>
    </x:row>
    <x:row r="6" ht="22" customHeight="1">
      <x:c r="A6" s="57" t="str">
        <x:v>PRJ-001</x:v>
      </x:c>
      <x:c r="B6" s="57" t="str">
        <x:v>Website Redesign</x:v>
      </x:c>
      <x:c r="C6" s="57" t="str">
        <x:v>Daniel Brooks</x:v>
      </x:c>
      <x:c r="D6" s="69" t="n">
        <x:v>46237</x:v>
      </x:c>
      <x:c r="E6" s="69" t="n">
        <x:v>46325</x:v>
      </x:c>
      <x:c r="F6" s="57" t="str">
        <x:v>High</x:v>
      </x:c>
      <x:c r="G6" s="57" t="str">
        <x:v>In Progress</x:v>
      </x:c>
      <x:c r="H6" s="65" t="n">
        <x:v>85000</x:v>
      </x:c>
      <x:c r="I6" s="71" t="str">
        <x:v>Launch before the holiday campaign.</x:v>
      </x:c>
    </x:row>
    <x:row r="7" ht="22" customHeight="1">
      <x:c r="A7" s="58" t="str">
        <x:v>PRJ-002</x:v>
      </x:c>
      <x:c r="B7" s="58" t="str">
        <x:v>Mobile App Release</x:v>
      </x:c>
      <x:c r="C7" s="58" t="str">
        <x:v>Daniel Brooks</x:v>
      </x:c>
      <x:c r="D7" s="70" t="n">
        <x:v>46216</x:v>
      </x:c>
      <x:c r="E7" s="70" t="n">
        <x:v>46346</x:v>
      </x:c>
      <x:c r="F7" s="58" t="str">
        <x:v>High</x:v>
      </x:c>
      <x:c r="G7" s="58" t="str">
        <x:v>In Progress</x:v>
      </x:c>
      <x:c r="H7" s="66" t="n">
        <x:v>140000</x:v>
      </x:c>
      <x:c r="I7" s="72" t="str">
        <x:v>Beta testing begins in September.</x:v>
      </x:c>
    </x:row>
    <x:row r="8" ht="22" customHeight="1">
      <x:c r="A8" s="58" t="str">
        <x:v>PRJ-003</x:v>
      </x:c>
      <x:c r="B8" s="58" t="str">
        <x:v>Customer Onboarding Refresh</x:v>
      </x:c>
      <x:c r="C8" s="58" t="str">
        <x:v>James Wilson</x:v>
      </x:c>
      <x:c r="D8" s="70" t="n">
        <x:v>46251</x:v>
      </x:c>
      <x:c r="E8" s="70" t="n">
        <x:v>46290</x:v>
      </x:c>
      <x:c r="F8" s="58" t="str">
        <x:v>Medium</x:v>
      </x:c>
      <x:c r="G8" s="58" t="str">
        <x:v>Planning</x:v>
      </x:c>
      <x:c r="H8" s="66" t="n">
        <x:v>42000</x:v>
      </x:c>
      <x:c r="I8" s="72" t="str">
        <x:v>Simplify the first 30 days.</x:v>
      </x:c>
    </x:row>
    <x:row r="9" ht="22" customHeight="1">
      <x:c r="A9" s="58" t="str">
        <x:v>PRJ-004</x:v>
      </x:c>
      <x:c r="B9" s="58" t="str">
        <x:v>Q4 Demand Generation</x:v>
      </x:c>
      <x:c r="C9" s="58" t="str">
        <x:v>Omar Hassan</x:v>
      </x:c>
      <x:c r="D9" s="70" t="n">
        <x:v>46258</x:v>
      </x:c>
      <x:c r="E9" s="70" t="n">
        <x:v>46374</x:v>
      </x:c>
      <x:c r="F9" s="58" t="str">
        <x:v>Medium</x:v>
      </x:c>
      <x:c r="G9" s="58" t="str">
        <x:v>Planning</x:v>
      </x:c>
      <x:c r="H9" s="66" t="n">
        <x:v>70000</x:v>
      </x:c>
      <x:c r="I9" s="72" t="str">
        <x:v>Content, paid search, and partner campaigns.</x:v>
      </x:c>
    </x:row>
    <x:row r="10" ht="22" customHeight="1">
      <x:c r="A10" s="58" t="str">
        <x:v>PRJ-005</x:v>
      </x:c>
      <x:c r="B10" s="58" t="str">
        <x:v>Cloud Infrastructure Upgrade</x:v>
      </x:c>
      <x:c r="C10" s="58" t="str">
        <x:v>Daniel Brooks</x:v>
      </x:c>
      <x:c r="D10" s="70" t="n">
        <x:v>46244</x:v>
      </x:c>
      <x:c r="E10" s="70" t="n">
        <x:v>46311</x:v>
      </x:c>
      <x:c r="F10" s="58" t="str">
        <x:v>Critical</x:v>
      </x:c>
      <x:c r="G10" s="58" t="str">
        <x:v>In Progress</x:v>
      </x:c>
      <x:c r="H10" s="66" t="n">
        <x:v>110000</x:v>
      </x:c>
      <x:c r="I10" s="72" t="str">
        <x:v>Reduce deployment risk and improve reliability.</x:v>
      </x:c>
    </x:row>
    <x:row r="11" ht="22" customHeight="1">
      <x:c r="A11" s="58"/>
      <x:c r="B11" s="58"/>
      <x:c r="C11" s="58"/>
      <x:c r="D11" s="70"/>
      <x:c r="E11" s="70"/>
      <x:c r="F11" s="58"/>
      <x:c r="G11" s="58"/>
      <x:c r="H11" s="66"/>
      <x:c r="I11" s="72"/>
    </x:row>
    <x:row r="12" ht="22" customHeight="1">
      <x:c r="A12" s="58"/>
      <x:c r="B12" s="58"/>
      <x:c r="C12" s="58"/>
      <x:c r="D12" s="70"/>
      <x:c r="E12" s="70"/>
      <x:c r="F12" s="58"/>
      <x:c r="G12" s="58"/>
      <x:c r="H12" s="66"/>
      <x:c r="I12" s="72"/>
    </x:row>
    <x:row r="13" ht="22" customHeight="1">
      <x:c r="A13" s="58"/>
      <x:c r="B13" s="58"/>
      <x:c r="C13" s="58"/>
      <x:c r="D13" s="70"/>
      <x:c r="E13" s="70"/>
      <x:c r="F13" s="58"/>
      <x:c r="G13" s="58"/>
      <x:c r="H13" s="66"/>
      <x:c r="I13" s="72"/>
    </x:row>
    <x:row r="14" ht="22" customHeight="1">
      <x:c r="A14" s="58"/>
      <x:c r="B14" s="58"/>
      <x:c r="C14" s="58"/>
      <x:c r="D14" s="70"/>
      <x:c r="E14" s="70"/>
      <x:c r="F14" s="58"/>
      <x:c r="G14" s="58"/>
      <x:c r="H14" s="66"/>
      <x:c r="I14" s="72"/>
    </x:row>
    <x:row r="15" ht="22" customHeight="1">
      <x:c r="A15" s="58"/>
      <x:c r="B15" s="58"/>
      <x:c r="C15" s="58"/>
      <x:c r="D15" s="70"/>
      <x:c r="E15" s="70"/>
      <x:c r="F15" s="58"/>
      <x:c r="G15" s="58"/>
      <x:c r="H15" s="66"/>
      <x:c r="I15" s="72"/>
    </x:row>
    <x:row r="16" ht="22" customHeight="1">
      <x:c r="A16" s="58"/>
      <x:c r="B16" s="58"/>
      <x:c r="C16" s="58"/>
      <x:c r="D16" s="70"/>
      <x:c r="E16" s="70"/>
      <x:c r="F16" s="58"/>
      <x:c r="G16" s="58"/>
      <x:c r="H16" s="66"/>
      <x:c r="I16" s="72"/>
    </x:row>
    <x:row r="17" ht="22" customHeight="1">
      <x:c r="A17" s="58"/>
      <x:c r="B17" s="58"/>
      <x:c r="C17" s="58"/>
      <x:c r="D17" s="70"/>
      <x:c r="E17" s="70"/>
      <x:c r="F17" s="58"/>
      <x:c r="G17" s="58"/>
      <x:c r="H17" s="66"/>
      <x:c r="I17" s="72"/>
    </x:row>
    <x:row r="18" ht="22" customHeight="1">
      <x:c r="A18" s="58"/>
      <x:c r="B18" s="58"/>
      <x:c r="C18" s="58"/>
      <x:c r="D18" s="70"/>
      <x:c r="E18" s="70"/>
      <x:c r="F18" s="58"/>
      <x:c r="G18" s="58"/>
      <x:c r="H18" s="66"/>
      <x:c r="I18" s="72"/>
    </x:row>
    <x:row r="19" ht="22" customHeight="1">
      <x:c r="A19" s="58"/>
      <x:c r="B19" s="58"/>
      <x:c r="C19" s="58"/>
      <x:c r="D19" s="70"/>
      <x:c r="E19" s="70"/>
      <x:c r="F19" s="58"/>
      <x:c r="G19" s="58"/>
      <x:c r="H19" s="66"/>
      <x:c r="I19" s="72"/>
    </x:row>
    <x:row r="20" ht="22" customHeight="1">
      <x:c r="A20" s="58"/>
      <x:c r="B20" s="58"/>
      <x:c r="C20" s="58"/>
      <x:c r="D20" s="70"/>
      <x:c r="E20" s="70"/>
      <x:c r="F20" s="58"/>
      <x:c r="G20" s="58"/>
      <x:c r="H20" s="66"/>
      <x:c r="I20" s="72"/>
    </x:row>
    <x:row r="21" ht="22" customHeight="1">
      <x:c r="A21" s="58"/>
      <x:c r="B21" s="58"/>
      <x:c r="C21" s="58"/>
      <x:c r="D21" s="70"/>
      <x:c r="E21" s="70"/>
      <x:c r="F21" s="58"/>
      <x:c r="G21" s="58"/>
      <x:c r="H21" s="66"/>
      <x:c r="I21" s="72"/>
    </x:row>
    <x:row r="22" ht="22" customHeight="1">
      <x:c r="A22" s="58"/>
      <x:c r="B22" s="58"/>
      <x:c r="C22" s="58"/>
      <x:c r="D22" s="70"/>
      <x:c r="E22" s="70"/>
      <x:c r="F22" s="58"/>
      <x:c r="G22" s="58"/>
      <x:c r="H22" s="66"/>
      <x:c r="I22" s="72"/>
    </x:row>
    <x:row r="23" ht="22" customHeight="1">
      <x:c r="A23" s="58"/>
      <x:c r="B23" s="58"/>
      <x:c r="C23" s="58"/>
      <x:c r="D23" s="70"/>
      <x:c r="E23" s="70"/>
      <x:c r="F23" s="58"/>
      <x:c r="G23" s="58"/>
      <x:c r="H23" s="66"/>
      <x:c r="I23" s="72"/>
    </x:row>
    <x:row r="24" ht="22" customHeight="1">
      <x:c r="A24" s="58"/>
      <x:c r="B24" s="58"/>
      <x:c r="C24" s="58"/>
      <x:c r="D24" s="70"/>
      <x:c r="E24" s="70"/>
      <x:c r="F24" s="58"/>
      <x:c r="G24" s="58"/>
      <x:c r="H24" s="66"/>
      <x:c r="I24" s="72"/>
    </x:row>
    <x:row r="25" ht="22" customHeight="1">
      <x:c r="A25" s="58"/>
      <x:c r="B25" s="58"/>
      <x:c r="C25" s="58"/>
      <x:c r="D25" s="70"/>
      <x:c r="E25" s="70"/>
      <x:c r="F25" s="58"/>
      <x:c r="G25" s="58"/>
      <x:c r="H25" s="66"/>
      <x:c r="I25" s="72"/>
    </x:row>
    <x:row r="26" ht="22" customHeight="1">
      <x:c r="A26" s="58"/>
      <x:c r="B26" s="58"/>
      <x:c r="C26" s="58"/>
      <x:c r="D26" s="70"/>
      <x:c r="E26" s="70"/>
      <x:c r="F26" s="58"/>
      <x:c r="G26" s="58"/>
      <x:c r="H26" s="66"/>
      <x:c r="I26" s="72"/>
    </x:row>
    <x:row r="27" ht="22" customHeight="1">
      <x:c r="A27" s="58"/>
      <x:c r="B27" s="58"/>
      <x:c r="C27" s="58"/>
      <x:c r="D27" s="70"/>
      <x:c r="E27" s="70"/>
      <x:c r="F27" s="58"/>
      <x:c r="G27" s="58"/>
      <x:c r="H27" s="66"/>
      <x:c r="I27" s="72"/>
    </x:row>
    <x:row r="28" ht="22" customHeight="1">
      <x:c r="A28" s="58"/>
      <x:c r="B28" s="58"/>
      <x:c r="C28" s="58"/>
      <x:c r="D28" s="70"/>
      <x:c r="E28" s="70"/>
      <x:c r="F28" s="58"/>
      <x:c r="G28" s="58"/>
      <x:c r="H28" s="66"/>
      <x:c r="I28" s="72"/>
    </x:row>
    <x:row r="29" ht="22" customHeight="1">
      <x:c r="A29" s="58"/>
      <x:c r="B29" s="58"/>
      <x:c r="C29" s="58"/>
      <x:c r="D29" s="70"/>
      <x:c r="E29" s="70"/>
      <x:c r="F29" s="58"/>
      <x:c r="G29" s="58"/>
      <x:c r="H29" s="66"/>
      <x:c r="I29" s="72"/>
    </x:row>
    <x:row r="30" ht="22" customHeight="1">
      <x:c r="A30" s="58"/>
      <x:c r="B30" s="58"/>
      <x:c r="C30" s="58"/>
      <x:c r="D30" s="70"/>
      <x:c r="E30" s="70"/>
      <x:c r="F30" s="58"/>
      <x:c r="G30" s="58"/>
      <x:c r="H30" s="66"/>
      <x:c r="I30" s="72"/>
    </x:row>
    <x:row r="31" ht="22" customHeight="1">
      <x:c r="A31" s="58"/>
      <x:c r="B31" s="58"/>
      <x:c r="C31" s="58"/>
      <x:c r="D31" s="70"/>
      <x:c r="E31" s="70"/>
      <x:c r="F31" s="58"/>
      <x:c r="G31" s="58"/>
      <x:c r="H31" s="66"/>
      <x:c r="I31" s="72"/>
    </x:row>
    <x:row r="32" ht="22" customHeight="1">
      <x:c r="A32" s="58"/>
      <x:c r="B32" s="58"/>
      <x:c r="C32" s="58"/>
      <x:c r="D32" s="70"/>
      <x:c r="E32" s="70"/>
      <x:c r="F32" s="58"/>
      <x:c r="G32" s="58"/>
      <x:c r="H32" s="66"/>
      <x:c r="I32" s="72"/>
    </x:row>
    <x:row r="33" ht="22" customHeight="1">
      <x:c r="A33" s="58"/>
      <x:c r="B33" s="58"/>
      <x:c r="C33" s="58"/>
      <x:c r="D33" s="70"/>
      <x:c r="E33" s="70"/>
      <x:c r="F33" s="58"/>
      <x:c r="G33" s="58"/>
      <x:c r="H33" s="66"/>
      <x:c r="I33" s="72"/>
    </x:row>
    <x:row r="34" ht="22" customHeight="1">
      <x:c r="A34" s="58"/>
      <x:c r="B34" s="58"/>
      <x:c r="C34" s="58"/>
      <x:c r="D34" s="70"/>
      <x:c r="E34" s="70"/>
      <x:c r="F34" s="58"/>
      <x:c r="G34" s="58"/>
      <x:c r="H34" s="66"/>
      <x:c r="I34" s="72"/>
    </x:row>
    <x:row r="35" ht="22" customHeight="1">
      <x:c r="A35" s="58"/>
      <x:c r="B35" s="58"/>
      <x:c r="C35" s="58"/>
      <x:c r="D35" s="70"/>
      <x:c r="E35" s="70"/>
      <x:c r="F35" s="58"/>
      <x:c r="G35" s="58"/>
      <x:c r="H35" s="66"/>
      <x:c r="I35" s="72"/>
    </x:row>
    <x:row r="36" ht="22" customHeight="1">
      <x:c r="A36" s="58"/>
      <x:c r="B36" s="58"/>
      <x:c r="C36" s="58"/>
      <x:c r="D36" s="70"/>
      <x:c r="E36" s="70"/>
      <x:c r="F36" s="58"/>
      <x:c r="G36" s="58"/>
      <x:c r="H36" s="66"/>
      <x:c r="I36" s="72"/>
    </x:row>
    <x:row r="37" ht="22" customHeight="1">
      <x:c r="A37" s="58"/>
      <x:c r="B37" s="58"/>
      <x:c r="C37" s="58"/>
      <x:c r="D37" s="70"/>
      <x:c r="E37" s="70"/>
      <x:c r="F37" s="58"/>
      <x:c r="G37" s="58"/>
      <x:c r="H37" s="66"/>
      <x:c r="I37" s="72"/>
    </x:row>
    <x:row r="38" ht="22" customHeight="1">
      <x:c r="A38" s="58"/>
      <x:c r="B38" s="58"/>
      <x:c r="C38" s="58"/>
      <x:c r="D38" s="70"/>
      <x:c r="E38" s="70"/>
      <x:c r="F38" s="58"/>
      <x:c r="G38" s="58"/>
      <x:c r="H38" s="66"/>
      <x:c r="I38" s="72"/>
    </x:row>
    <x:row r="39" ht="22" customHeight="1">
      <x:c r="A39" s="58"/>
      <x:c r="B39" s="58"/>
      <x:c r="C39" s="58"/>
      <x:c r="D39" s="70"/>
      <x:c r="E39" s="70"/>
      <x:c r="F39" s="58"/>
      <x:c r="G39" s="58"/>
      <x:c r="H39" s="66"/>
      <x:c r="I39" s="72"/>
    </x:row>
    <x:row r="40" ht="22" customHeight="1">
      <x:c r="A40" s="58"/>
      <x:c r="B40" s="58"/>
      <x:c r="C40" s="58"/>
      <x:c r="D40" s="70"/>
      <x:c r="E40" s="70"/>
      <x:c r="F40" s="58"/>
      <x:c r="G40" s="58"/>
      <x:c r="H40" s="66"/>
      <x:c r="I40" s="72"/>
    </x:row>
    <x:row r="41" ht="22" customHeight="1">
      <x:c r="A41" s="58"/>
      <x:c r="B41" s="58"/>
      <x:c r="C41" s="58"/>
      <x:c r="D41" s="70"/>
      <x:c r="E41" s="70"/>
      <x:c r="F41" s="58"/>
      <x:c r="G41" s="58"/>
      <x:c r="H41" s="66"/>
      <x:c r="I41" s="72"/>
    </x:row>
    <x:row r="42" ht="22" customHeight="1">
      <x:c r="A42" s="58"/>
      <x:c r="B42" s="58"/>
      <x:c r="C42" s="58"/>
      <x:c r="D42" s="70"/>
      <x:c r="E42" s="70"/>
      <x:c r="F42" s="58"/>
      <x:c r="G42" s="58"/>
      <x:c r="H42" s="66"/>
      <x:c r="I42" s="72"/>
    </x:row>
    <x:row r="43" ht="22" customHeight="1">
      <x:c r="A43" s="58"/>
      <x:c r="B43" s="58"/>
      <x:c r="C43" s="58"/>
      <x:c r="D43" s="70"/>
      <x:c r="E43" s="70"/>
      <x:c r="F43" s="58"/>
      <x:c r="G43" s="58"/>
      <x:c r="H43" s="66"/>
      <x:c r="I43" s="72"/>
    </x:row>
    <x:row r="44" ht="22" customHeight="1">
      <x:c r="A44" s="58"/>
      <x:c r="B44" s="58"/>
      <x:c r="C44" s="58"/>
      <x:c r="D44" s="70"/>
      <x:c r="E44" s="70"/>
      <x:c r="F44" s="58"/>
      <x:c r="G44" s="58"/>
      <x:c r="H44" s="66"/>
      <x:c r="I44" s="72"/>
    </x:row>
    <x:row r="45" ht="22" customHeight="1">
      <x:c r="A45" s="58"/>
      <x:c r="B45" s="58"/>
      <x:c r="C45" s="58"/>
      <x:c r="D45" s="70"/>
      <x:c r="E45" s="70"/>
      <x:c r="F45" s="58"/>
      <x:c r="G45" s="58"/>
      <x:c r="H45" s="66"/>
      <x:c r="I45" s="72"/>
    </x:row>
    <x:row r="46" ht="22" customHeight="1">
      <x:c r="A46" s="58"/>
      <x:c r="B46" s="58"/>
      <x:c r="C46" s="58"/>
      <x:c r="D46" s="70"/>
      <x:c r="E46" s="70"/>
      <x:c r="F46" s="58"/>
      <x:c r="G46" s="58"/>
      <x:c r="H46" s="66"/>
      <x:c r="I46" s="72"/>
    </x:row>
    <x:row r="47" ht="22" customHeight="1">
      <x:c r="A47" s="58"/>
      <x:c r="B47" s="58"/>
      <x:c r="C47" s="58"/>
      <x:c r="D47" s="70"/>
      <x:c r="E47" s="70"/>
      <x:c r="F47" s="58"/>
      <x:c r="G47" s="58"/>
      <x:c r="H47" s="66"/>
      <x:c r="I47" s="72"/>
    </x:row>
    <x:row r="48" ht="22" customHeight="1">
      <x:c r="A48" s="58"/>
      <x:c r="B48" s="58"/>
      <x:c r="C48" s="58"/>
      <x:c r="D48" s="70"/>
      <x:c r="E48" s="70"/>
      <x:c r="F48" s="58"/>
      <x:c r="G48" s="58"/>
      <x:c r="H48" s="66"/>
      <x:c r="I48" s="72"/>
    </x:row>
    <x:row r="49" ht="22" customHeight="1">
      <x:c r="A49" s="58"/>
      <x:c r="B49" s="58"/>
      <x:c r="C49" s="58"/>
      <x:c r="D49" s="70"/>
      <x:c r="E49" s="70"/>
      <x:c r="F49" s="58"/>
      <x:c r="G49" s="58"/>
      <x:c r="H49" s="66"/>
      <x:c r="I49" s="72"/>
    </x:row>
    <x:row r="50" ht="22" customHeight="1">
      <x:c r="A50" s="58"/>
      <x:c r="B50" s="58"/>
      <x:c r="C50" s="58"/>
      <x:c r="D50" s="70"/>
      <x:c r="E50" s="70"/>
      <x:c r="F50" s="58"/>
      <x:c r="G50" s="58"/>
      <x:c r="H50" s="66"/>
      <x:c r="I50" s="72"/>
    </x:row>
    <x:row r="51" ht="22" customHeight="1">
      <x:c r="A51" s="58"/>
      <x:c r="B51" s="58"/>
      <x:c r="C51" s="58"/>
      <x:c r="D51" s="70"/>
      <x:c r="E51" s="70"/>
      <x:c r="F51" s="58"/>
      <x:c r="G51" s="58"/>
      <x:c r="H51" s="66"/>
      <x:c r="I51" s="72"/>
    </x:row>
    <x:row r="52" ht="22" customHeight="1">
      <x:c r="A52" s="58"/>
      <x:c r="B52" s="58"/>
      <x:c r="C52" s="58"/>
      <x:c r="D52" s="70"/>
      <x:c r="E52" s="70"/>
      <x:c r="F52" s="58"/>
      <x:c r="G52" s="58"/>
      <x:c r="H52" s="66"/>
      <x:c r="I52" s="72"/>
    </x:row>
    <x:row r="53" ht="22" customHeight="1">
      <x:c r="A53" s="58"/>
      <x:c r="B53" s="58"/>
      <x:c r="C53" s="58"/>
      <x:c r="D53" s="70"/>
      <x:c r="E53" s="70"/>
      <x:c r="F53" s="58"/>
      <x:c r="G53" s="58"/>
      <x:c r="H53" s="66"/>
      <x:c r="I53" s="72"/>
    </x:row>
    <x:row r="54" ht="22" customHeight="1">
      <x:c r="A54" s="58"/>
      <x:c r="B54" s="58"/>
      <x:c r="C54" s="58"/>
      <x:c r="D54" s="70"/>
      <x:c r="E54" s="70"/>
      <x:c r="F54" s="58"/>
      <x:c r="G54" s="58"/>
      <x:c r="H54" s="66"/>
      <x:c r="I54" s="72"/>
    </x:row>
    <x:row r="55" ht="22" customHeight="1">
      <x:c r="A55" s="58"/>
      <x:c r="B55" s="58"/>
      <x:c r="C55" s="58"/>
      <x:c r="D55" s="70"/>
      <x:c r="E55" s="70"/>
      <x:c r="F55" s="58"/>
      <x:c r="G55" s="58"/>
      <x:c r="H55" s="66"/>
      <x:c r="I55" s="72"/>
    </x:row>
    <x:row r="56" ht="22" customHeight="1">
      <x:c r="A56" s="58"/>
      <x:c r="B56" s="58"/>
      <x:c r="C56" s="58"/>
      <x:c r="D56" s="70"/>
      <x:c r="E56" s="70"/>
      <x:c r="F56" s="58"/>
      <x:c r="G56" s="58"/>
      <x:c r="H56" s="66"/>
      <x:c r="I56" s="72"/>
    </x:row>
    <x:row r="57" ht="22" customHeight="1">
      <x:c r="A57" s="58"/>
      <x:c r="B57" s="58"/>
      <x:c r="C57" s="58"/>
      <x:c r="D57" s="70"/>
      <x:c r="E57" s="70"/>
      <x:c r="F57" s="58"/>
      <x:c r="G57" s="58"/>
      <x:c r="H57" s="66"/>
      <x:c r="I57" s="72"/>
    </x:row>
    <x:row r="58" ht="22" customHeight="1">
      <x:c r="A58" s="58"/>
      <x:c r="B58" s="58"/>
      <x:c r="C58" s="58"/>
      <x:c r="D58" s="70"/>
      <x:c r="E58" s="70"/>
      <x:c r="F58" s="58"/>
      <x:c r="G58" s="58"/>
      <x:c r="H58" s="66"/>
      <x:c r="I58" s="72"/>
    </x:row>
    <x:row r="59" ht="22" customHeight="1">
      <x:c r="A59" s="58"/>
      <x:c r="B59" s="58"/>
      <x:c r="C59" s="58"/>
      <x:c r="D59" s="70"/>
      <x:c r="E59" s="70"/>
      <x:c r="F59" s="58"/>
      <x:c r="G59" s="58"/>
      <x:c r="H59" s="66"/>
      <x:c r="I59" s="72"/>
    </x:row>
    <x:row r="60" ht="22" customHeight="1">
      <x:c r="A60" s="58"/>
      <x:c r="B60" s="58"/>
      <x:c r="C60" s="58"/>
      <x:c r="D60" s="70"/>
      <x:c r="E60" s="70"/>
      <x:c r="F60" s="58"/>
      <x:c r="G60" s="58"/>
      <x:c r="H60" s="66"/>
      <x:c r="I60" s="72"/>
    </x:row>
    <x:row r="61" ht="22" customHeight="1">
      <x:c r="A61" s="58"/>
      <x:c r="B61" s="58"/>
      <x:c r="C61" s="58"/>
      <x:c r="D61" s="70"/>
      <x:c r="E61" s="70"/>
      <x:c r="F61" s="58"/>
      <x:c r="G61" s="58"/>
      <x:c r="H61" s="66"/>
      <x:c r="I61" s="72"/>
    </x:row>
    <x:row r="62" ht="22" customHeight="1">
      <x:c r="A62" s="58"/>
      <x:c r="B62" s="58"/>
      <x:c r="C62" s="58"/>
      <x:c r="D62" s="70"/>
      <x:c r="E62" s="70"/>
      <x:c r="F62" s="58"/>
      <x:c r="G62" s="58"/>
      <x:c r="H62" s="66"/>
      <x:c r="I62" s="72"/>
    </x:row>
    <x:row r="63" ht="22" customHeight="1">
      <x:c r="A63" s="58"/>
      <x:c r="B63" s="58"/>
      <x:c r="C63" s="58"/>
      <x:c r="D63" s="70"/>
      <x:c r="E63" s="70"/>
      <x:c r="F63" s="58"/>
      <x:c r="G63" s="58"/>
      <x:c r="H63" s="66"/>
      <x:c r="I63" s="72"/>
    </x:row>
    <x:row r="64" ht="22" customHeight="1">
      <x:c r="A64" s="58"/>
      <x:c r="B64" s="58"/>
      <x:c r="C64" s="58"/>
      <x:c r="D64" s="70"/>
      <x:c r="E64" s="70"/>
      <x:c r="F64" s="58"/>
      <x:c r="G64" s="58"/>
      <x:c r="H64" s="66"/>
      <x:c r="I64" s="72"/>
    </x:row>
    <x:row r="65" ht="22" customHeight="1">
      <x:c r="A65" s="58"/>
      <x:c r="B65" s="58"/>
      <x:c r="C65" s="58"/>
      <x:c r="D65" s="70"/>
      <x:c r="E65" s="70"/>
      <x:c r="F65" s="58"/>
      <x:c r="G65" s="58"/>
      <x:c r="H65" s="66"/>
      <x:c r="I65" s="72"/>
    </x:row>
    <x:row r="66" ht="22" customHeight="1">
      <x:c r="A66" s="58"/>
      <x:c r="B66" s="58"/>
      <x:c r="C66" s="58"/>
      <x:c r="D66" s="70"/>
      <x:c r="E66" s="70"/>
      <x:c r="F66" s="58"/>
      <x:c r="G66" s="58"/>
      <x:c r="H66" s="66"/>
      <x:c r="I66" s="72"/>
    </x:row>
    <x:row r="67" ht="22" customHeight="1">
      <x:c r="A67" s="58"/>
      <x:c r="B67" s="58"/>
      <x:c r="C67" s="58"/>
      <x:c r="D67" s="70"/>
      <x:c r="E67" s="70"/>
      <x:c r="F67" s="58"/>
      <x:c r="G67" s="58"/>
      <x:c r="H67" s="66"/>
      <x:c r="I67" s="72"/>
    </x:row>
    <x:row r="68" ht="22" customHeight="1">
      <x:c r="A68" s="58"/>
      <x:c r="B68" s="58"/>
      <x:c r="C68" s="58"/>
      <x:c r="D68" s="70"/>
      <x:c r="E68" s="70"/>
      <x:c r="F68" s="58"/>
      <x:c r="G68" s="58"/>
      <x:c r="H68" s="66"/>
      <x:c r="I68" s="72"/>
    </x:row>
    <x:row r="69" ht="22" customHeight="1">
      <x:c r="A69" s="58"/>
      <x:c r="B69" s="58"/>
      <x:c r="C69" s="58"/>
      <x:c r="D69" s="70"/>
      <x:c r="E69" s="70"/>
      <x:c r="F69" s="58"/>
      <x:c r="G69" s="58"/>
      <x:c r="H69" s="66"/>
      <x:c r="I69" s="72"/>
    </x:row>
    <x:row r="70" ht="22" customHeight="1">
      <x:c r="A70" s="58"/>
      <x:c r="B70" s="58"/>
      <x:c r="C70" s="58"/>
      <x:c r="D70" s="70"/>
      <x:c r="E70" s="70"/>
      <x:c r="F70" s="58"/>
      <x:c r="G70" s="58"/>
      <x:c r="H70" s="66"/>
      <x:c r="I70" s="72"/>
    </x:row>
    <x:row r="71" ht="22" customHeight="1">
      <x:c r="A71" s="58"/>
      <x:c r="B71" s="58"/>
      <x:c r="C71" s="58"/>
      <x:c r="D71" s="70"/>
      <x:c r="E71" s="70"/>
      <x:c r="F71" s="58"/>
      <x:c r="G71" s="58"/>
      <x:c r="H71" s="66"/>
      <x:c r="I71" s="72"/>
    </x:row>
    <x:row r="72" ht="22" customHeight="1">
      <x:c r="A72" s="58"/>
      <x:c r="B72" s="58"/>
      <x:c r="C72" s="58"/>
      <x:c r="D72" s="70"/>
      <x:c r="E72" s="70"/>
      <x:c r="F72" s="58"/>
      <x:c r="G72" s="58"/>
      <x:c r="H72" s="66"/>
      <x:c r="I72" s="72"/>
    </x:row>
    <x:row r="73" ht="22" customHeight="1">
      <x:c r="A73" s="58"/>
      <x:c r="B73" s="58"/>
      <x:c r="C73" s="58"/>
      <x:c r="D73" s="70"/>
      <x:c r="E73" s="70"/>
      <x:c r="F73" s="58"/>
      <x:c r="G73" s="58"/>
      <x:c r="H73" s="66"/>
      <x:c r="I73" s="72"/>
    </x:row>
    <x:row r="74" ht="22" customHeight="1">
      <x:c r="A74" s="58"/>
      <x:c r="B74" s="58"/>
      <x:c r="C74" s="58"/>
      <x:c r="D74" s="70"/>
      <x:c r="E74" s="70"/>
      <x:c r="F74" s="58"/>
      <x:c r="G74" s="58"/>
      <x:c r="H74" s="66"/>
      <x:c r="I74" s="72"/>
    </x:row>
    <x:row r="75" ht="22" customHeight="1">
      <x:c r="A75" s="58"/>
      <x:c r="B75" s="58"/>
      <x:c r="C75" s="58"/>
      <x:c r="D75" s="70"/>
      <x:c r="E75" s="70"/>
      <x:c r="F75" s="58"/>
      <x:c r="G75" s="58"/>
      <x:c r="H75" s="66"/>
      <x:c r="I75" s="72"/>
    </x:row>
    <x:row r="76" ht="22" customHeight="1">
      <x:c r="A76" s="58"/>
      <x:c r="B76" s="58"/>
      <x:c r="C76" s="58"/>
      <x:c r="D76" s="70"/>
      <x:c r="E76" s="70"/>
      <x:c r="F76" s="58"/>
      <x:c r="G76" s="58"/>
      <x:c r="H76" s="66"/>
      <x:c r="I76" s="72"/>
    </x:row>
    <x:row r="77" ht="22" customHeight="1">
      <x:c r="A77" s="58"/>
      <x:c r="B77" s="58"/>
      <x:c r="C77" s="58"/>
      <x:c r="D77" s="70"/>
      <x:c r="E77" s="70"/>
      <x:c r="F77" s="58"/>
      <x:c r="G77" s="58"/>
      <x:c r="H77" s="66"/>
      <x:c r="I77" s="72"/>
    </x:row>
    <x:row r="78" ht="22" customHeight="1">
      <x:c r="A78" s="58"/>
      <x:c r="B78" s="58"/>
      <x:c r="C78" s="58"/>
      <x:c r="D78" s="70"/>
      <x:c r="E78" s="70"/>
      <x:c r="F78" s="58"/>
      <x:c r="G78" s="58"/>
      <x:c r="H78" s="66"/>
      <x:c r="I78" s="72"/>
    </x:row>
    <x:row r="79" ht="22" customHeight="1">
      <x:c r="A79" s="58"/>
      <x:c r="B79" s="58"/>
      <x:c r="C79" s="58"/>
      <x:c r="D79" s="70"/>
      <x:c r="E79" s="70"/>
      <x:c r="F79" s="58"/>
      <x:c r="G79" s="58"/>
      <x:c r="H79" s="66"/>
      <x:c r="I79" s="72"/>
    </x:row>
    <x:row r="80" ht="22" customHeight="1">
      <x:c r="A80" s="58"/>
      <x:c r="B80" s="58"/>
      <x:c r="C80" s="58"/>
      <x:c r="D80" s="70"/>
      <x:c r="E80" s="70"/>
      <x:c r="F80" s="58"/>
      <x:c r="G80" s="58"/>
      <x:c r="H80" s="66"/>
      <x:c r="I80" s="72"/>
    </x:row>
    <x:row r="81" ht="22" customHeight="1">
      <x:c r="A81" s="58"/>
      <x:c r="B81" s="58"/>
      <x:c r="C81" s="58"/>
      <x:c r="D81" s="70"/>
      <x:c r="E81" s="70"/>
      <x:c r="F81" s="58"/>
      <x:c r="G81" s="58"/>
      <x:c r="H81" s="66"/>
      <x:c r="I81" s="72"/>
    </x:row>
    <x:row r="82" ht="22" customHeight="1">
      <x:c r="A82" s="58"/>
      <x:c r="B82" s="58"/>
      <x:c r="C82" s="58"/>
      <x:c r="D82" s="70"/>
      <x:c r="E82" s="70"/>
      <x:c r="F82" s="58"/>
      <x:c r="G82" s="58"/>
      <x:c r="H82" s="66"/>
      <x:c r="I82" s="72"/>
    </x:row>
    <x:row r="83" ht="22" customHeight="1">
      <x:c r="A83" s="58"/>
      <x:c r="B83" s="58"/>
      <x:c r="C83" s="58"/>
      <x:c r="D83" s="70"/>
      <x:c r="E83" s="70"/>
      <x:c r="F83" s="58"/>
      <x:c r="G83" s="58"/>
      <x:c r="H83" s="66"/>
      <x:c r="I83" s="72"/>
    </x:row>
    <x:row r="84" ht="22" customHeight="1">
      <x:c r="A84" s="58"/>
      <x:c r="B84" s="58"/>
      <x:c r="C84" s="58"/>
      <x:c r="D84" s="70"/>
      <x:c r="E84" s="70"/>
      <x:c r="F84" s="58"/>
      <x:c r="G84" s="58"/>
      <x:c r="H84" s="66"/>
      <x:c r="I84" s="72"/>
    </x:row>
    <x:row r="85" ht="22" customHeight="1">
      <x:c r="A85" s="58"/>
      <x:c r="B85" s="58"/>
      <x:c r="C85" s="58"/>
      <x:c r="D85" s="70"/>
      <x:c r="E85" s="70"/>
      <x:c r="F85" s="58"/>
      <x:c r="G85" s="58"/>
      <x:c r="H85" s="66"/>
      <x:c r="I85" s="72"/>
    </x:row>
    <x:row r="86" ht="22" customHeight="1">
      <x:c r="A86" s="58"/>
      <x:c r="B86" s="58"/>
      <x:c r="C86" s="58"/>
      <x:c r="D86" s="70"/>
      <x:c r="E86" s="70"/>
      <x:c r="F86" s="58"/>
      <x:c r="G86" s="58"/>
      <x:c r="H86" s="66"/>
      <x:c r="I86" s="72"/>
    </x:row>
    <x:row r="87" ht="22" customHeight="1">
      <x:c r="A87" s="58"/>
      <x:c r="B87" s="58"/>
      <x:c r="C87" s="58"/>
      <x:c r="D87" s="70"/>
      <x:c r="E87" s="70"/>
      <x:c r="F87" s="58"/>
      <x:c r="G87" s="58"/>
      <x:c r="H87" s="66"/>
      <x:c r="I87" s="72"/>
    </x:row>
    <x:row r="88" ht="22" customHeight="1">
      <x:c r="A88" s="58"/>
      <x:c r="B88" s="58"/>
      <x:c r="C88" s="58"/>
      <x:c r="D88" s="70"/>
      <x:c r="E88" s="70"/>
      <x:c r="F88" s="58"/>
      <x:c r="G88" s="58"/>
      <x:c r="H88" s="66"/>
      <x:c r="I88" s="72"/>
    </x:row>
    <x:row r="89" ht="22" customHeight="1">
      <x:c r="A89" s="58"/>
      <x:c r="B89" s="58"/>
      <x:c r="C89" s="58"/>
      <x:c r="D89" s="70"/>
      <x:c r="E89" s="70"/>
      <x:c r="F89" s="58"/>
      <x:c r="G89" s="58"/>
      <x:c r="H89" s="66"/>
      <x:c r="I89" s="72"/>
    </x:row>
    <x:row r="90" ht="22" customHeight="1">
      <x:c r="A90" s="58"/>
      <x:c r="B90" s="58"/>
      <x:c r="C90" s="58"/>
      <x:c r="D90" s="70"/>
      <x:c r="E90" s="70"/>
      <x:c r="F90" s="58"/>
      <x:c r="G90" s="58"/>
      <x:c r="H90" s="66"/>
      <x:c r="I90" s="72"/>
    </x:row>
    <x:row r="91" ht="22" customHeight="1">
      <x:c r="A91" s="58"/>
      <x:c r="B91" s="58"/>
      <x:c r="C91" s="58"/>
      <x:c r="D91" s="70"/>
      <x:c r="E91" s="70"/>
      <x:c r="F91" s="58"/>
      <x:c r="G91" s="58"/>
      <x:c r="H91" s="66"/>
      <x:c r="I91" s="72"/>
    </x:row>
    <x:row r="92" ht="22" customHeight="1">
      <x:c r="A92" s="58"/>
      <x:c r="B92" s="58"/>
      <x:c r="C92" s="58"/>
      <x:c r="D92" s="70"/>
      <x:c r="E92" s="70"/>
      <x:c r="F92" s="58"/>
      <x:c r="G92" s="58"/>
      <x:c r="H92" s="66"/>
      <x:c r="I92" s="72"/>
    </x:row>
    <x:row r="93" ht="22" customHeight="1">
      <x:c r="A93" s="58"/>
      <x:c r="B93" s="58"/>
      <x:c r="C93" s="58"/>
      <x:c r="D93" s="70"/>
      <x:c r="E93" s="70"/>
      <x:c r="F93" s="58"/>
      <x:c r="G93" s="58"/>
      <x:c r="H93" s="66"/>
      <x:c r="I93" s="72"/>
    </x:row>
    <x:row r="94" ht="22" customHeight="1">
      <x:c r="A94" s="58"/>
      <x:c r="B94" s="58"/>
      <x:c r="C94" s="58"/>
      <x:c r="D94" s="70"/>
      <x:c r="E94" s="70"/>
      <x:c r="F94" s="58"/>
      <x:c r="G94" s="58"/>
      <x:c r="H94" s="66"/>
      <x:c r="I94" s="72"/>
    </x:row>
    <x:row r="95" ht="22" customHeight="1">
      <x:c r="A95" s="58"/>
      <x:c r="B95" s="58"/>
      <x:c r="C95" s="58"/>
      <x:c r="D95" s="70"/>
      <x:c r="E95" s="70"/>
      <x:c r="F95" s="58"/>
      <x:c r="G95" s="58"/>
      <x:c r="H95" s="66"/>
      <x:c r="I95" s="72"/>
    </x:row>
    <x:row r="96" ht="22" customHeight="1">
      <x:c r="A96" s="58"/>
      <x:c r="B96" s="58"/>
      <x:c r="C96" s="58"/>
      <x:c r="D96" s="70"/>
      <x:c r="E96" s="70"/>
      <x:c r="F96" s="58"/>
      <x:c r="G96" s="58"/>
      <x:c r="H96" s="66"/>
      <x:c r="I96" s="72"/>
    </x:row>
    <x:row r="97" ht="22" customHeight="1">
      <x:c r="A97" s="58"/>
      <x:c r="B97" s="58"/>
      <x:c r="C97" s="58"/>
      <x:c r="D97" s="70"/>
      <x:c r="E97" s="70"/>
      <x:c r="F97" s="58"/>
      <x:c r="G97" s="58"/>
      <x:c r="H97" s="66"/>
      <x:c r="I97" s="72"/>
    </x:row>
    <x:row r="98" ht="22" customHeight="1">
      <x:c r="A98" s="58"/>
      <x:c r="B98" s="58"/>
      <x:c r="C98" s="58"/>
      <x:c r="D98" s="70"/>
      <x:c r="E98" s="70"/>
      <x:c r="F98" s="58"/>
      <x:c r="G98" s="58"/>
      <x:c r="H98" s="66"/>
      <x:c r="I98" s="72"/>
    </x:row>
    <x:row r="99" ht="22" customHeight="1">
      <x:c r="A99" s="58"/>
      <x:c r="B99" s="58"/>
      <x:c r="C99" s="58"/>
      <x:c r="D99" s="70"/>
      <x:c r="E99" s="70"/>
      <x:c r="F99" s="58"/>
      <x:c r="G99" s="58"/>
      <x:c r="H99" s="66"/>
      <x:c r="I99" s="72"/>
    </x:row>
    <x:row r="100" ht="22" customHeight="1">
      <x:c r="A100" s="58"/>
      <x:c r="B100" s="58"/>
      <x:c r="C100" s="58"/>
      <x:c r="D100" s="70"/>
      <x:c r="E100" s="70"/>
      <x:c r="F100" s="58"/>
      <x:c r="G100" s="58"/>
      <x:c r="H100" s="66"/>
      <x:c r="I100" s="72"/>
    </x:row>
    <x:row r="101" ht="22" customHeight="1">
      <x:c r="A101" s="58"/>
      <x:c r="B101" s="58"/>
      <x:c r="C101" s="58"/>
      <x:c r="D101" s="70"/>
      <x:c r="E101" s="70"/>
      <x:c r="F101" s="58"/>
      <x:c r="G101" s="58"/>
      <x:c r="H101" s="66"/>
      <x:c r="I101" s="72"/>
    </x:row>
    <x:row r="102" ht="22" customHeight="1">
      <x:c r="A102" s="58"/>
      <x:c r="B102" s="58"/>
      <x:c r="C102" s="58"/>
      <x:c r="D102" s="70"/>
      <x:c r="E102" s="70"/>
      <x:c r="F102" s="58"/>
      <x:c r="G102" s="58"/>
      <x:c r="H102" s="66"/>
      <x:c r="I102" s="72"/>
    </x:row>
    <x:row r="103" ht="22" customHeight="1">
      <x:c r="A103" s="58"/>
      <x:c r="B103" s="58"/>
      <x:c r="C103" s="58"/>
      <x:c r="D103" s="70"/>
      <x:c r="E103" s="70"/>
      <x:c r="F103" s="58"/>
      <x:c r="G103" s="58"/>
      <x:c r="H103" s="66"/>
      <x:c r="I103" s="72"/>
    </x:row>
    <x:row r="104" ht="22" customHeight="1">
      <x:c r="A104" s="58"/>
      <x:c r="B104" s="58"/>
      <x:c r="C104" s="58"/>
      <x:c r="D104" s="70"/>
      <x:c r="E104" s="70"/>
      <x:c r="F104" s="58"/>
      <x:c r="G104" s="58"/>
      <x:c r="H104" s="66"/>
      <x:c r="I104" s="72"/>
    </x:row>
    <x:row r="105" ht="22" customHeight="1">
      <x:c r="A105" s="58"/>
      <x:c r="B105" s="58"/>
      <x:c r="C105" s="58"/>
      <x:c r="D105" s="70"/>
      <x:c r="E105" s="70"/>
      <x:c r="F105" s="58"/>
      <x:c r="G105" s="58"/>
      <x:c r="H105" s="66"/>
      <x:c r="I105" s="72"/>
    </x:row>
  </x:sheetData>
  <x:mergeCells>
    <x:mergeCell ref="A1:I1"/>
    <x:mergeCell ref="A2:I2"/>
    <x:mergeCell ref="A4:I4"/>
  </x:mergeCells>
  <x:conditionalFormatting sqref="F6:F105">
    <x:cfRule type="containsText" dxfId="4" priority="1" operator="containsText" text="Critical"/>
  </x:conditionalFormatting>
  <x:conditionalFormatting sqref="G6:G105">
    <x:cfRule type="containsText" dxfId="5" priority="2" operator="containsText" text="In Progress"/>
  </x:conditionalFormatting>
  <x:dataValidations count="2">
    <x:dataValidation type="list" sqref="F6:F105">
      <x:formula1>"Low,Medium,High,Critical"</x:formula1>
    </x:dataValidation>
    <x:dataValidation type="list" sqref="G6:G105">
      <x:formula1>"Planning,In Progress,On Hold,Complete"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1f1aeddf6b437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4" hidden="0" customWidth="1"/>
    <x:col min="3" max="3" width="21" hidden="0" customWidth="1"/>
    <x:col min="4" max="4" width="14" hidden="0" customWidth="1"/>
    <x:col min="5" max="5" width="28" hidden="0" customWidth="1"/>
    <x:col min="6" max="6" width="34" hidden="0" customWidth="1"/>
    <x:col min="7" max="7" width="16" hidden="0" customWidth="1"/>
    <x:col min="8" max="8" width="12" hidden="0" customWidth="1"/>
    <x:col min="9" max="9" width="16" hidden="0" customWidth="1"/>
    <x:col min="10" max="10" width="17" hidden="0" customWidth="1"/>
    <x:col min="11" max="11" width="13" hidden="0" customWidth="1"/>
    <x:col min="12" max="12" width="15" hidden="0" customWidth="1"/>
    <x:col min="13" max="13" width="14" hidden="0" customWidth="1"/>
    <x:col min="14" max="14" width="20" hidden="0" customWidth="1"/>
  </x:cols>
  <x:sheetData>
    <x:row r="1" ht="22" customHeight="1">
      <x:c r="A1" s="104" t="str">
        <x:v>Weekly Allocations</x:v>
      </x:c>
      <x:c r="B1" s="105"/>
      <x:c r="C1" s="105"/>
      <x:c r="D1" s="105"/>
      <x:c r="E1" s="105"/>
      <x:c r="F1" s="105"/>
      <x:c r="G1" s="105"/>
      <x:c r="H1" s="105"/>
      <x:c r="I1" s="105"/>
      <x:c r="J1" s="105"/>
      <x:c r="K1" s="105"/>
      <x:c r="L1" s="105"/>
      <x:c r="M1" s="105"/>
      <x:c r="N1" s="105"/>
    </x:row>
    <x:row r="2" ht="22" customHeight="1">
      <x:c r="A2" s="105" t="str">
        <x:v>Plan work by resource and project. Utilization and capacity risk update automatically.</x:v>
      </x:c>
      <x:c r="B2" s="105"/>
      <x:c r="C2" s="105"/>
      <x:c r="D2" s="105"/>
      <x:c r="E2" s="105"/>
      <x:c r="F2" s="105"/>
      <x:c r="G2" s="105"/>
      <x:c r="H2" s="105"/>
      <x:c r="I2" s="105"/>
      <x:c r="J2" s="105"/>
      <x:c r="K2" s="105"/>
      <x:c r="L2" s="105"/>
      <x:c r="M2" s="105"/>
      <x:c r="N2" s="105"/>
    </x:row>
    <x:row r="3" ht="22" customHeight="1">
      <x:c r="A3" s="105"/>
      <x:c r="B3" s="105"/>
      <x:c r="C3" s="105"/>
      <x:c r="D3" s="105"/>
      <x:c r="E3" s="105"/>
      <x:c r="F3" s="105"/>
      <x:c r="G3" s="105"/>
      <x:c r="H3" s="105"/>
      <x:c r="I3" s="105"/>
      <x:c r="J3" s="105"/>
      <x:c r="K3" s="105"/>
      <x:c r="L3" s="105"/>
      <x:c r="M3" s="105"/>
      <x:c r="N3" s="105"/>
    </x:row>
    <x:row r="4" ht="22" customHeight="1">
      <x:c r="A4" s="129" t="str">
        <x:v>Enter the week, resource ID, project ID, task, planned hours, billable setting, and status in orange cells.</x:v>
      </x:c>
      <x:c r="B4" s="105"/>
      <x:c r="C4" s="105"/>
      <x:c r="D4" s="105"/>
      <x:c r="E4" s="105"/>
      <x:c r="F4" s="105"/>
      <x:c r="G4" s="105"/>
      <x:c r="H4" s="105"/>
      <x:c r="I4" s="105"/>
      <x:c r="J4" s="105"/>
      <x:c r="K4" s="105"/>
      <x:c r="L4" s="105"/>
      <x:c r="M4" s="105"/>
      <x:c r="N4" s="105"/>
    </x:row>
    <x:row r="5" ht="22" customHeight="1">
      <x:c r="A5" s="42" t="str">
        <x:v>Week Starting</x:v>
      </x:c>
      <x:c r="B5" s="43" t="str">
        <x:v>Resource ID</x:v>
      </x:c>
      <x:c r="C5" s="43" t="str">
        <x:v>Resource Name</x:v>
      </x:c>
      <x:c r="D5" s="43" t="str">
        <x:v>Project ID</x:v>
      </x:c>
      <x:c r="E5" s="43" t="str">
        <x:v>Project Name</x:v>
      </x:c>
      <x:c r="F5" s="43" t="str">
        <x:v>Task / Workstream</x:v>
      </x:c>
      <x:c r="G5" s="43" t="str">
        <x:v>Planned Hours</x:v>
      </x:c>
      <x:c r="H5" s="43" t="str">
        <x:v>Billable</x:v>
      </x:c>
      <x:c r="I5" s="43" t="str">
        <x:v>Status</x:v>
      </x:c>
      <x:c r="J5" s="43" t="str">
        <x:v>Weekly Capacity</x:v>
      </x:c>
      <x:c r="K5" s="43" t="str">
        <x:v>PTO Hours</x:v>
      </x:c>
      <x:c r="L5" s="43" t="str">
        <x:v>Net Capacity</x:v>
      </x:c>
      <x:c r="M5" s="43" t="str">
        <x:v>Utilization</x:v>
      </x:c>
      <x:c r="N5" s="44" t="str">
        <x:v>Capacity Flag</x:v>
      </x:c>
    </x:row>
    <x:row r="6" ht="22" customHeight="1">
      <x:c r="A6" s="69" t="n">
        <x:v>46258</x:v>
      </x:c>
      <x:c r="B6" s="57" t="str">
        <x:v>R-001</x:v>
      </x:c>
      <x:c r="C6" s="59" t="str">
        <x:f>IFERROR(INDEX('Team Capacity'!$B$6:$B$105,MATCH(B6,'Team Capacity'!$A$6:$A$105,0)),"")</x:f>
        <x:v>Aisha Khan</x:v>
      </x:c>
      <x:c r="D6" s="57" t="str">
        <x:v>PRJ-001</x:v>
      </x:c>
      <x:c r="E6" s="59" t="str">
        <x:f>IFERROR(INDEX('Projects'!$B$6:$B$105,MATCH(D6,'Projects'!$A$6:$A$105,0)),"")</x:f>
        <x:v>Website Redesign</x:v>
      </x:c>
      <x:c r="F6" s="71" t="str">
        <x:v>High-fidelity page designs</x:v>
      </x:c>
      <x:c r="G6" s="61" t="n">
        <x:v>28</x:v>
      </x:c>
      <x:c r="H6" s="61" t="str">
        <x:v>Yes</x:v>
      </x:c>
      <x:c r="I6" s="61" t="str">
        <x:v>In Progress</x:v>
      </x:c>
      <x:c r="J6" s="62" t="n">
        <x:f>IFERROR(INDEX('Team Capacity'!$E$6:$E$105,MATCH(B6,'Team Capacity'!$A$6:$A$105,0)),0)</x:f>
        <x:v>40</x:v>
      </x:c>
      <x:c r="K6" s="62" t="n">
        <x:f>IFERROR(INDEX('Team Capacity'!$F$6:$F$105,MATCH(B6,'Team Capacity'!$A$6:$A$105,0)),0)</x:f>
        <x:v>0</x:v>
      </x:c>
      <x:c r="L6" s="62" t="n">
        <x:f>IF(B6="","",MAX(0,J6-K6))</x:f>
        <x:v>40</x:v>
      </x:c>
      <x:c r="M6" s="73" t="n">
        <x:f>IF(B6="","",IFERROR(SUMIFS($G$6:$G$205,$A$6:$A$205,A6,$B$6:$B$205,B6)/L6,0))</x:f>
        <x:v>1.1</x:v>
      </x:c>
      <x:c r="N6" s="59" t="str">
        <x:f>IF(B6="","",IF(M6&gt;1,"OVERALLOCATED",IF(M6&gt;=0.85,"NEAR CAPACITY","AVAILABLE")))</x:f>
        <x:v>OVERALLOCATED</x:v>
      </x:c>
    </x:row>
    <x:row r="7" ht="22" customHeight="1">
      <x:c r="A7" s="70" t="n">
        <x:v>46258</x:v>
      </x:c>
      <x:c r="B7" s="58" t="str">
        <x:v>R-001</x:v>
      </x:c>
      <x:c r="C7" s="60" t="str">
        <x:f>IFERROR(INDEX('Team Capacity'!$B$6:$B$105,MATCH(B7,'Team Capacity'!$A$6:$A$105,0)),"")</x:f>
        <x:v>Aisha Khan</x:v>
      </x:c>
      <x:c r="D7" s="58" t="str">
        <x:v>PRJ-003</x:v>
      </x:c>
      <x:c r="E7" s="60" t="str">
        <x:f>IFERROR(INDEX('Projects'!$B$6:$B$105,MATCH(D7,'Projects'!$A$6:$A$105,0)),"")</x:f>
        <x:v>Customer Onboarding Refresh</x:v>
      </x:c>
      <x:c r="F7" s="72" t="str">
        <x:v>Onboarding journey wireframes</x:v>
      </x:c>
      <x:c r="G7" s="63" t="n">
        <x:v>16</x:v>
      </x:c>
      <x:c r="H7" s="63" t="str">
        <x:v>Yes</x:v>
      </x:c>
      <x:c r="I7" s="63" t="str">
        <x:v>Planned</x:v>
      </x:c>
      <x:c r="J7" s="64" t="n">
        <x:f>IFERROR(INDEX('Team Capacity'!$E$6:$E$105,MATCH(B7,'Team Capacity'!$A$6:$A$105,0)),0)</x:f>
        <x:v>40</x:v>
      </x:c>
      <x:c r="K7" s="64" t="n">
        <x:f>IFERROR(INDEX('Team Capacity'!$F$6:$F$105,MATCH(B7,'Team Capacity'!$A$6:$A$105,0)),0)</x:f>
        <x:v>0</x:v>
      </x:c>
      <x:c r="L7" s="64" t="n">
        <x:f>IF(B7="","",MAX(0,J7-K7))</x:f>
        <x:v>40</x:v>
      </x:c>
      <x:c r="M7" s="74" t="n">
        <x:f>IF(B7="","",IFERROR(SUMIFS($G$6:$G$205,$A$6:$A$205,A7,$B$6:$B$205,B7)/L7,0))</x:f>
        <x:v>1.1</x:v>
      </x:c>
      <x:c r="N7" s="60" t="str">
        <x:f>IF(B7="","",IF(M7&gt;1,"OVERALLOCATED",IF(M7&gt;=0.85,"NEAR CAPACITY","AVAILABLE")))</x:f>
        <x:v>OVERALLOCATED</x:v>
      </x:c>
    </x:row>
    <x:row r="8" ht="22" customHeight="1">
      <x:c r="A8" s="70" t="n">
        <x:v>46258</x:v>
      </x:c>
      <x:c r="B8" s="58" t="str">
        <x:v>R-002</x:v>
      </x:c>
      <x:c r="C8" s="60" t="str">
        <x:f>IFERROR(INDEX('Team Capacity'!$B$6:$B$105,MATCH(B8,'Team Capacity'!$A$6:$A$105,0)),"")</x:f>
        <x:v>Marcus Lee</x:v>
      </x:c>
      <x:c r="D8" s="58" t="str">
        <x:v>PRJ-001</x:v>
      </x:c>
      <x:c r="E8" s="60" t="str">
        <x:f>IFERROR(INDEX('Projects'!$B$6:$B$105,MATCH(D8,'Projects'!$A$6:$A$105,0)),"")</x:f>
        <x:v>Website Redesign</x:v>
      </x:c>
      <x:c r="F8" s="72" t="str">
        <x:v>Homepage component build</x:v>
      </x:c>
      <x:c r="G8" s="63" t="n">
        <x:v>24</x:v>
      </x:c>
      <x:c r="H8" s="63" t="str">
        <x:v>Yes</x:v>
      </x:c>
      <x:c r="I8" s="63" t="str">
        <x:v>In Progress</x:v>
      </x:c>
      <x:c r="J8" s="64" t="n">
        <x:f>IFERROR(INDEX('Team Capacity'!$E$6:$E$105,MATCH(B8,'Team Capacity'!$A$6:$A$105,0)),0)</x:f>
        <x:v>40</x:v>
      </x:c>
      <x:c r="K8" s="64" t="n">
        <x:f>IFERROR(INDEX('Team Capacity'!$F$6:$F$105,MATCH(B8,'Team Capacity'!$A$6:$A$105,0)),0)</x:f>
        <x:v>4</x:v>
      </x:c>
      <x:c r="L8" s="64" t="n">
        <x:f>IF(B8="","",MAX(0,J8-K8))</x:f>
        <x:v>36</x:v>
      </x:c>
      <x:c r="M8" s="74" t="n">
        <x:f>IF(B8="","",IFERROR(SUMIFS($G$6:$G$205,$A$6:$A$205,A8,$B$6:$B$205,B8)/L8,0))</x:f>
        <x:v>1.1111111111111112</x:v>
      </x:c>
      <x:c r="N8" s="60" t="str">
        <x:f>IF(B8="","",IF(M8&gt;1,"OVERALLOCATED",IF(M8&gt;=0.85,"NEAR CAPACITY","AVAILABLE")))</x:f>
        <x:v>OVERALLOCATED</x:v>
      </x:c>
    </x:row>
    <x:row r="9" ht="22" customHeight="1">
      <x:c r="A9" s="70" t="n">
        <x:v>46258</x:v>
      </x:c>
      <x:c r="B9" s="58" t="str">
        <x:v>R-002</x:v>
      </x:c>
      <x:c r="C9" s="60" t="str">
        <x:f>IFERROR(INDEX('Team Capacity'!$B$6:$B$105,MATCH(B9,'Team Capacity'!$A$6:$A$105,0)),"")</x:f>
        <x:v>Marcus Lee</x:v>
      </x:c>
      <x:c r="D9" s="58" t="str">
        <x:v>PRJ-002</x:v>
      </x:c>
      <x:c r="E9" s="60" t="str">
        <x:f>IFERROR(INDEX('Projects'!$B$6:$B$105,MATCH(D9,'Projects'!$A$6:$A$105,0)),"")</x:f>
        <x:v>Mobile App Release</x:v>
      </x:c>
      <x:c r="F9" s="72" t="str">
        <x:v>Mobile navigation polish</x:v>
      </x:c>
      <x:c r="G9" s="63" t="n">
        <x:v>16</x:v>
      </x:c>
      <x:c r="H9" s="63" t="str">
        <x:v>Yes</x:v>
      </x:c>
      <x:c r="I9" s="63" t="str">
        <x:v>In Progress</x:v>
      </x:c>
      <x:c r="J9" s="64" t="n">
        <x:f>IFERROR(INDEX('Team Capacity'!$E$6:$E$105,MATCH(B9,'Team Capacity'!$A$6:$A$105,0)),0)</x:f>
        <x:v>40</x:v>
      </x:c>
      <x:c r="K9" s="64" t="n">
        <x:f>IFERROR(INDEX('Team Capacity'!$F$6:$F$105,MATCH(B9,'Team Capacity'!$A$6:$A$105,0)),0)</x:f>
        <x:v>4</x:v>
      </x:c>
      <x:c r="L9" s="64" t="n">
        <x:f>IF(B9="","",MAX(0,J9-K9))</x:f>
        <x:v>36</x:v>
      </x:c>
      <x:c r="M9" s="74" t="n">
        <x:f>IF(B9="","",IFERROR(SUMIFS($G$6:$G$205,$A$6:$A$205,A9,$B$6:$B$205,B9)/L9,0))</x:f>
        <x:v>1.1111111111111112</x:v>
      </x:c>
      <x:c r="N9" s="60" t="str">
        <x:f>IF(B9="","",IF(M9&gt;1,"OVERALLOCATED",IF(M9&gt;=0.85,"NEAR CAPACITY","AVAILABLE")))</x:f>
        <x:v>OVERALLOCATED</x:v>
      </x:c>
    </x:row>
    <x:row r="10" ht="22" customHeight="1">
      <x:c r="A10" s="70" t="n">
        <x:v>46258</x:v>
      </x:c>
      <x:c r="B10" s="58" t="str">
        <x:v>R-003</x:v>
      </x:c>
      <x:c r="C10" s="60" t="str">
        <x:f>IFERROR(INDEX('Team Capacity'!$B$6:$B$105,MATCH(B10,'Team Capacity'!$A$6:$A$105,0)),"")</x:f>
        <x:v>Sofia Patel</x:v>
      </x:c>
      <x:c r="D10" s="58" t="str">
        <x:v>PRJ-002</x:v>
      </x:c>
      <x:c r="E10" s="60" t="str">
        <x:f>IFERROR(INDEX('Projects'!$B$6:$B$105,MATCH(D10,'Projects'!$A$6:$A$105,0)),"")</x:f>
        <x:v>Mobile App Release</x:v>
      </x:c>
      <x:c r="F10" s="72" t="str">
        <x:v>Notification service</x:v>
      </x:c>
      <x:c r="G10" s="63" t="n">
        <x:v>26</x:v>
      </x:c>
      <x:c r="H10" s="63" t="str">
        <x:v>Yes</x:v>
      </x:c>
      <x:c r="I10" s="63" t="str">
        <x:v>In Progress</x:v>
      </x:c>
      <x:c r="J10" s="64" t="n">
        <x:f>IFERROR(INDEX('Team Capacity'!$E$6:$E$105,MATCH(B10,'Team Capacity'!$A$6:$A$105,0)),0)</x:f>
        <x:v>40</x:v>
      </x:c>
      <x:c r="K10" s="64" t="n">
        <x:f>IFERROR(INDEX('Team Capacity'!$F$6:$F$105,MATCH(B10,'Team Capacity'!$A$6:$A$105,0)),0)</x:f>
        <x:v>0</x:v>
      </x:c>
      <x:c r="L10" s="64" t="n">
        <x:f>IF(B10="","",MAX(0,J10-K10))</x:f>
        <x:v>40</x:v>
      </x:c>
      <x:c r="M10" s="74" t="n">
        <x:f>IF(B10="","",IFERROR(SUMIFS($G$6:$G$205,$A$6:$A$205,A10,$B$6:$B$205,B10)/L10,0))</x:f>
        <x:v>1</x:v>
      </x:c>
      <x:c r="N10" s="60" t="str">
        <x:f>IF(B10="","",IF(M10&gt;1,"OVERALLOCATED",IF(M10&gt;=0.85,"NEAR CAPACITY","AVAILABLE")))</x:f>
        <x:v>NEAR CAPACITY</x:v>
      </x:c>
    </x:row>
    <x:row r="11" ht="22" customHeight="1">
      <x:c r="A11" s="70" t="n">
        <x:v>46258</x:v>
      </x:c>
      <x:c r="B11" s="58" t="str">
        <x:v>R-003</x:v>
      </x:c>
      <x:c r="C11" s="60" t="str">
        <x:f>IFERROR(INDEX('Team Capacity'!$B$6:$B$105,MATCH(B11,'Team Capacity'!$A$6:$A$105,0)),"")</x:f>
        <x:v>Sofia Patel</x:v>
      </x:c>
      <x:c r="D11" s="58" t="str">
        <x:v>PRJ-005</x:v>
      </x:c>
      <x:c r="E11" s="60" t="str">
        <x:f>IFERROR(INDEX('Projects'!$B$6:$B$105,MATCH(D11,'Projects'!$A$6:$A$105,0)),"")</x:f>
        <x:v>Cloud Infrastructure Upgrade</x:v>
      </x:c>
      <x:c r="F11" s="72" t="str">
        <x:v>API migration support</x:v>
      </x:c>
      <x:c r="G11" s="63" t="n">
        <x:v>14</x:v>
      </x:c>
      <x:c r="H11" s="63" t="str">
        <x:v>Yes</x:v>
      </x:c>
      <x:c r="I11" s="63" t="str">
        <x:v>Planned</x:v>
      </x:c>
      <x:c r="J11" s="64" t="n">
        <x:f>IFERROR(INDEX('Team Capacity'!$E$6:$E$105,MATCH(B11,'Team Capacity'!$A$6:$A$105,0)),0)</x:f>
        <x:v>40</x:v>
      </x:c>
      <x:c r="K11" s="64" t="n">
        <x:f>IFERROR(INDEX('Team Capacity'!$F$6:$F$105,MATCH(B11,'Team Capacity'!$A$6:$A$105,0)),0)</x:f>
        <x:v>0</x:v>
      </x:c>
      <x:c r="L11" s="64" t="n">
        <x:f>IF(B11="","",MAX(0,J11-K11))</x:f>
        <x:v>40</x:v>
      </x:c>
      <x:c r="M11" s="74" t="n">
        <x:f>IF(B11="","",IFERROR(SUMIFS($G$6:$G$205,$A$6:$A$205,A11,$B$6:$B$205,B11)/L11,0))</x:f>
        <x:v>1</x:v>
      </x:c>
      <x:c r="N11" s="60" t="str">
        <x:f>IF(B11="","",IF(M11&gt;1,"OVERALLOCATED",IF(M11&gt;=0.85,"NEAR CAPACITY","AVAILABLE")))</x:f>
        <x:v>NEAR CAPACITY</x:v>
      </x:c>
    </x:row>
    <x:row r="12" ht="22" customHeight="1">
      <x:c r="A12" s="70" t="n">
        <x:v>46258</x:v>
      </x:c>
      <x:c r="B12" s="58" t="str">
        <x:v>R-004</x:v>
      </x:c>
      <x:c r="C12" s="60" t="str">
        <x:f>IFERROR(INDEX('Team Capacity'!$B$6:$B$105,MATCH(B12,'Team Capacity'!$A$6:$A$105,0)),"")</x:f>
        <x:v>Daniel Brooks</x:v>
      </x:c>
      <x:c r="D12" s="58" t="str">
        <x:v>PRJ-001</x:v>
      </x:c>
      <x:c r="E12" s="60" t="str">
        <x:f>IFERROR(INDEX('Projects'!$B$6:$B$105,MATCH(D12,'Projects'!$A$6:$A$105,0)),"")</x:f>
        <x:v>Website Redesign</x:v>
      </x:c>
      <x:c r="F12" s="72" t="str">
        <x:v>Stakeholder coordination</x:v>
      </x:c>
      <x:c r="G12" s="63" t="n">
        <x:v>12</x:v>
      </x:c>
      <x:c r="H12" s="63" t="str">
        <x:v>No</x:v>
      </x:c>
      <x:c r="I12" s="63" t="str">
        <x:v>In Progress</x:v>
      </x:c>
      <x:c r="J12" s="64" t="n">
        <x:f>IFERROR(INDEX('Team Capacity'!$E$6:$E$105,MATCH(B12,'Team Capacity'!$A$6:$A$105,0)),0)</x:f>
        <x:v>40</x:v>
      </x:c>
      <x:c r="K12" s="64" t="n">
        <x:f>IFERROR(INDEX('Team Capacity'!$F$6:$F$105,MATCH(B12,'Team Capacity'!$A$6:$A$105,0)),0)</x:f>
        <x:v>0</x:v>
      </x:c>
      <x:c r="L12" s="64" t="n">
        <x:f>IF(B12="","",MAX(0,J12-K12))</x:f>
        <x:v>40</x:v>
      </x:c>
      <x:c r="M12" s="74" t="n">
        <x:f>IF(B12="","",IFERROR(SUMIFS($G$6:$G$205,$A$6:$A$205,A12,$B$6:$B$205,B12)/L12,0))</x:f>
        <x:v>0.85</x:v>
      </x:c>
      <x:c r="N12" s="60" t="str">
        <x:f>IF(B12="","",IF(M12&gt;1,"OVERALLOCATED",IF(M12&gt;=0.85,"NEAR CAPACITY","AVAILABLE")))</x:f>
        <x:v>NEAR CAPACITY</x:v>
      </x:c>
    </x:row>
    <x:row r="13" ht="22" customHeight="1">
      <x:c r="A13" s="70" t="n">
        <x:v>46258</x:v>
      </x:c>
      <x:c r="B13" s="58" t="str">
        <x:v>R-004</x:v>
      </x:c>
      <x:c r="C13" s="60" t="str">
        <x:f>IFERROR(INDEX('Team Capacity'!$B$6:$B$105,MATCH(B13,'Team Capacity'!$A$6:$A$105,0)),"")</x:f>
        <x:v>Daniel Brooks</x:v>
      </x:c>
      <x:c r="D13" s="58" t="str">
        <x:v>PRJ-002</x:v>
      </x:c>
      <x:c r="E13" s="60" t="str">
        <x:f>IFERROR(INDEX('Projects'!$B$6:$B$105,MATCH(D13,'Projects'!$A$6:$A$105,0)),"")</x:f>
        <x:v>Mobile App Release</x:v>
      </x:c>
      <x:c r="F13" s="72" t="str">
        <x:v>Release planning</x:v>
      </x:c>
      <x:c r="G13" s="63" t="n">
        <x:v>12</x:v>
      </x:c>
      <x:c r="H13" s="63" t="str">
        <x:v>No</x:v>
      </x:c>
      <x:c r="I13" s="63" t="str">
        <x:v>In Progress</x:v>
      </x:c>
      <x:c r="J13" s="64" t="n">
        <x:f>IFERROR(INDEX('Team Capacity'!$E$6:$E$105,MATCH(B13,'Team Capacity'!$A$6:$A$105,0)),0)</x:f>
        <x:v>40</x:v>
      </x:c>
      <x:c r="K13" s="64" t="n">
        <x:f>IFERROR(INDEX('Team Capacity'!$F$6:$F$105,MATCH(B13,'Team Capacity'!$A$6:$A$105,0)),0)</x:f>
        <x:v>0</x:v>
      </x:c>
      <x:c r="L13" s="64" t="n">
        <x:f>IF(B13="","",MAX(0,J13-K13))</x:f>
        <x:v>40</x:v>
      </x:c>
      <x:c r="M13" s="74" t="n">
        <x:f>IF(B13="","",IFERROR(SUMIFS($G$6:$G$205,$A$6:$A$205,A13,$B$6:$B$205,B13)/L13,0))</x:f>
        <x:v>0.85</x:v>
      </x:c>
      <x:c r="N13" s="60" t="str">
        <x:f>IF(B13="","",IF(M13&gt;1,"OVERALLOCATED",IF(M13&gt;=0.85,"NEAR CAPACITY","AVAILABLE")))</x:f>
        <x:v>NEAR CAPACITY</x:v>
      </x:c>
    </x:row>
    <x:row r="14" ht="22" customHeight="1">
      <x:c r="A14" s="70" t="n">
        <x:v>46258</x:v>
      </x:c>
      <x:c r="B14" s="58" t="str">
        <x:v>R-004</x:v>
      </x:c>
      <x:c r="C14" s="60" t="str">
        <x:f>IFERROR(INDEX('Team Capacity'!$B$6:$B$105,MATCH(B14,'Team Capacity'!$A$6:$A$105,0)),"")</x:f>
        <x:v>Daniel Brooks</x:v>
      </x:c>
      <x:c r="D14" s="58" t="str">
        <x:v>PRJ-005</x:v>
      </x:c>
      <x:c r="E14" s="60" t="str">
        <x:f>IFERROR(INDEX('Projects'!$B$6:$B$105,MATCH(D14,'Projects'!$A$6:$A$105,0)),"")</x:f>
        <x:v>Cloud Infrastructure Upgrade</x:v>
      </x:c>
      <x:c r="F14" s="72" t="str">
        <x:v>Risk review</x:v>
      </x:c>
      <x:c r="G14" s="63" t="n">
        <x:v>10</x:v>
      </x:c>
      <x:c r="H14" s="63" t="str">
        <x:v>No</x:v>
      </x:c>
      <x:c r="I14" s="63" t="str">
        <x:v>Planned</x:v>
      </x:c>
      <x:c r="J14" s="64" t="n">
        <x:f>IFERROR(INDEX('Team Capacity'!$E$6:$E$105,MATCH(B14,'Team Capacity'!$A$6:$A$105,0)),0)</x:f>
        <x:v>40</x:v>
      </x:c>
      <x:c r="K14" s="64" t="n">
        <x:f>IFERROR(INDEX('Team Capacity'!$F$6:$F$105,MATCH(B14,'Team Capacity'!$A$6:$A$105,0)),0)</x:f>
        <x:v>0</x:v>
      </x:c>
      <x:c r="L14" s="64" t="n">
        <x:f>IF(B14="","",MAX(0,J14-K14))</x:f>
        <x:v>40</x:v>
      </x:c>
      <x:c r="M14" s="74" t="n">
        <x:f>IF(B14="","",IFERROR(SUMIFS($G$6:$G$205,$A$6:$A$205,A14,$B$6:$B$205,B14)/L14,0))</x:f>
        <x:v>0.85</x:v>
      </x:c>
      <x:c r="N14" s="60" t="str">
        <x:f>IF(B14="","",IF(M14&gt;1,"OVERALLOCATED",IF(M14&gt;=0.85,"NEAR CAPACITY","AVAILABLE")))</x:f>
        <x:v>NEAR CAPACITY</x:v>
      </x:c>
    </x:row>
    <x:row r="15" ht="22" customHeight="1">
      <x:c r="A15" s="70" t="n">
        <x:v>46258</x:v>
      </x:c>
      <x:c r="B15" s="58" t="str">
        <x:v>R-005</x:v>
      </x:c>
      <x:c r="C15" s="60" t="str">
        <x:f>IFERROR(INDEX('Team Capacity'!$B$6:$B$105,MATCH(B15,'Team Capacity'!$A$6:$A$105,0)),"")</x:f>
        <x:v>Nina Garcia</x:v>
      </x:c>
      <x:c r="D15" s="58" t="str">
        <x:v>PRJ-001</x:v>
      </x:c>
      <x:c r="E15" s="60" t="str">
        <x:f>IFERROR(INDEX('Projects'!$B$6:$B$105,MATCH(D15,'Projects'!$A$6:$A$105,0)),"")</x:f>
        <x:v>Website Redesign</x:v>
      </x:c>
      <x:c r="F15" s="72" t="str">
        <x:v>Cross-browser test pass</x:v>
      </x:c>
      <x:c r="G15" s="63" t="n">
        <x:v>20</x:v>
      </x:c>
      <x:c r="H15" s="63" t="str">
        <x:v>Yes</x:v>
      </x:c>
      <x:c r="I15" s="63" t="str">
        <x:v>Planned</x:v>
      </x:c>
      <x:c r="J15" s="64" t="n">
        <x:f>IFERROR(INDEX('Team Capacity'!$E$6:$E$105,MATCH(B15,'Team Capacity'!$A$6:$A$105,0)),0)</x:f>
        <x:v>40</x:v>
      </x:c>
      <x:c r="K15" s="64" t="n">
        <x:f>IFERROR(INDEX('Team Capacity'!$F$6:$F$105,MATCH(B15,'Team Capacity'!$A$6:$A$105,0)),0)</x:f>
        <x:v>8</x:v>
      </x:c>
      <x:c r="L15" s="64" t="n">
        <x:f>IF(B15="","",MAX(0,J15-K15))</x:f>
        <x:v>32</x:v>
      </x:c>
      <x:c r="M15" s="74" t="n">
        <x:f>IF(B15="","",IFERROR(SUMIFS($G$6:$G$205,$A$6:$A$205,A15,$B$6:$B$205,B15)/L15,0))</x:f>
        <x:v>1.125</x:v>
      </x:c>
      <x:c r="N15" s="60" t="str">
        <x:f>IF(B15="","",IF(M15&gt;1,"OVERALLOCATED",IF(M15&gt;=0.85,"NEAR CAPACITY","AVAILABLE")))</x:f>
        <x:v>OVERALLOCATED</x:v>
      </x:c>
    </x:row>
    <x:row r="16" ht="22" customHeight="1">
      <x:c r="A16" s="70" t="n">
        <x:v>46258</x:v>
      </x:c>
      <x:c r="B16" s="58" t="str">
        <x:v>R-005</x:v>
      </x:c>
      <x:c r="C16" s="60" t="str">
        <x:f>IFERROR(INDEX('Team Capacity'!$B$6:$B$105,MATCH(B16,'Team Capacity'!$A$6:$A$105,0)),"")</x:f>
        <x:v>Nina Garcia</x:v>
      </x:c>
      <x:c r="D16" s="58" t="str">
        <x:v>PRJ-002</x:v>
      </x:c>
      <x:c r="E16" s="60" t="str">
        <x:f>IFERROR(INDEX('Projects'!$B$6:$B$105,MATCH(D16,'Projects'!$A$6:$A$105,0)),"")</x:f>
        <x:v>Mobile App Release</x:v>
      </x:c>
      <x:c r="F16" s="72" t="str">
        <x:v>Regression testing</x:v>
      </x:c>
      <x:c r="G16" s="63" t="n">
        <x:v>16</x:v>
      </x:c>
      <x:c r="H16" s="63" t="str">
        <x:v>Yes</x:v>
      </x:c>
      <x:c r="I16" s="63" t="str">
        <x:v>In Progress</x:v>
      </x:c>
      <x:c r="J16" s="64" t="n">
        <x:f>IFERROR(INDEX('Team Capacity'!$E$6:$E$105,MATCH(B16,'Team Capacity'!$A$6:$A$105,0)),0)</x:f>
        <x:v>40</x:v>
      </x:c>
      <x:c r="K16" s="64" t="n">
        <x:f>IFERROR(INDEX('Team Capacity'!$F$6:$F$105,MATCH(B16,'Team Capacity'!$A$6:$A$105,0)),0)</x:f>
        <x:v>8</x:v>
      </x:c>
      <x:c r="L16" s="64" t="n">
        <x:f>IF(B16="","",MAX(0,J16-K16))</x:f>
        <x:v>32</x:v>
      </x:c>
      <x:c r="M16" s="74" t="n">
        <x:f>IF(B16="","",IFERROR(SUMIFS($G$6:$G$205,$A$6:$A$205,A16,$B$6:$B$205,B16)/L16,0))</x:f>
        <x:v>1.125</x:v>
      </x:c>
      <x:c r="N16" s="60" t="str">
        <x:f>IF(B16="","",IF(M16&gt;1,"OVERALLOCATED",IF(M16&gt;=0.85,"NEAR CAPACITY","AVAILABLE")))</x:f>
        <x:v>OVERALLOCATED</x:v>
      </x:c>
    </x:row>
    <x:row r="17" ht="22" customHeight="1">
      <x:c r="A17" s="70" t="n">
        <x:v>46258</x:v>
      </x:c>
      <x:c r="B17" s="58" t="str">
        <x:v>R-006</x:v>
      </x:c>
      <x:c r="C17" s="60" t="str">
        <x:f>IFERROR(INDEX('Team Capacity'!$B$6:$B$105,MATCH(B17,'Team Capacity'!$A$6:$A$105,0)),"")</x:f>
        <x:v>Omar Hassan</x:v>
      </x:c>
      <x:c r="D17" s="58" t="str">
        <x:v>PRJ-004</x:v>
      </x:c>
      <x:c r="E17" s="60" t="str">
        <x:f>IFERROR(INDEX('Projects'!$B$6:$B$105,MATCH(D17,'Projects'!$A$6:$A$105,0)),"")</x:f>
        <x:v>Q4 Demand Generation</x:v>
      </x:c>
      <x:c r="F17" s="72" t="str">
        <x:v>Campaign plan and briefs</x:v>
      </x:c>
      <x:c r="G17" s="63" t="n">
        <x:v>34</x:v>
      </x:c>
      <x:c r="H17" s="63" t="str">
        <x:v>Yes</x:v>
      </x:c>
      <x:c r="I17" s="63" t="str">
        <x:v>In Progress</x:v>
      </x:c>
      <x:c r="J17" s="64" t="n">
        <x:f>IFERROR(INDEX('Team Capacity'!$E$6:$E$105,MATCH(B17,'Team Capacity'!$A$6:$A$105,0)),0)</x:f>
        <x:v>40</x:v>
      </x:c>
      <x:c r="K17" s="64" t="n">
        <x:f>IFERROR(INDEX('Team Capacity'!$F$6:$F$105,MATCH(B17,'Team Capacity'!$A$6:$A$105,0)),0)</x:f>
        <x:v>0</x:v>
      </x:c>
      <x:c r="L17" s="64" t="n">
        <x:f>IF(B17="","",MAX(0,J17-K17))</x:f>
        <x:v>40</x:v>
      </x:c>
      <x:c r="M17" s="74" t="n">
        <x:f>IF(B17="","",IFERROR(SUMIFS($G$6:$G$205,$A$6:$A$205,A17,$B$6:$B$205,B17)/L17,0))</x:f>
        <x:v>0.85</x:v>
      </x:c>
      <x:c r="N17" s="60" t="str">
        <x:f>IF(B17="","",IF(M17&gt;1,"OVERALLOCATED",IF(M17&gt;=0.85,"NEAR CAPACITY","AVAILABLE")))</x:f>
        <x:v>NEAR CAPACITY</x:v>
      </x:c>
    </x:row>
    <x:row r="18" ht="22" customHeight="1">
      <x:c r="A18" s="70" t="n">
        <x:v>46258</x:v>
      </x:c>
      <x:c r="B18" s="58" t="str">
        <x:v>R-007</x:v>
      </x:c>
      <x:c r="C18" s="60" t="str">
        <x:f>IFERROR(INDEX('Team Capacity'!$B$6:$B$105,MATCH(B18,'Team Capacity'!$A$6:$A$105,0)),"")</x:f>
        <x:v>Emily Chen</x:v>
      </x:c>
      <x:c r="D18" s="58" t="str">
        <x:v>PRJ-004</x:v>
      </x:c>
      <x:c r="E18" s="60" t="str">
        <x:f>IFERROR(INDEX('Projects'!$B$6:$B$105,MATCH(D18,'Projects'!$A$6:$A$105,0)),"")</x:f>
        <x:v>Q4 Demand Generation</x:v>
      </x:c>
      <x:c r="F18" s="72" t="str">
        <x:v>Landing page copy</x:v>
      </x:c>
      <x:c r="G18" s="63" t="n">
        <x:v>26</x:v>
      </x:c>
      <x:c r="H18" s="63" t="str">
        <x:v>Yes</x:v>
      </x:c>
      <x:c r="I18" s="63" t="str">
        <x:v>Planned</x:v>
      </x:c>
      <x:c r="J18" s="64" t="n">
        <x:f>IFERROR(INDEX('Team Capacity'!$E$6:$E$105,MATCH(B18,'Team Capacity'!$A$6:$A$105,0)),0)</x:f>
        <x:v>32</x:v>
      </x:c>
      <x:c r="K18" s="64" t="n">
        <x:f>IFERROR(INDEX('Team Capacity'!$F$6:$F$105,MATCH(B18,'Team Capacity'!$A$6:$A$105,0)),0)</x:f>
        <x:v>0</x:v>
      </x:c>
      <x:c r="L18" s="64" t="n">
        <x:f>IF(B18="","",MAX(0,J18-K18))</x:f>
        <x:v>32</x:v>
      </x:c>
      <x:c r="M18" s="74" t="n">
        <x:f>IF(B18="","",IFERROR(SUMIFS($G$6:$G$205,$A$6:$A$205,A18,$B$6:$B$205,B18)/L18,0))</x:f>
        <x:v>0.8125</x:v>
      </x:c>
      <x:c r="N18" s="60" t="str">
        <x:f>IF(B18="","",IF(M18&gt;1,"OVERALLOCATED",IF(M18&gt;=0.85,"NEAR CAPACITY","AVAILABLE")))</x:f>
        <x:v>AVAILABLE</x:v>
      </x:c>
    </x:row>
    <x:row r="19" ht="22" customHeight="1">
      <x:c r="A19" s="70" t="n">
        <x:v>46258</x:v>
      </x:c>
      <x:c r="B19" s="58" t="str">
        <x:v>R-008</x:v>
      </x:c>
      <x:c r="C19" s="60" t="str">
        <x:f>IFERROR(INDEX('Team Capacity'!$B$6:$B$105,MATCH(B19,'Team Capacity'!$A$6:$A$105,0)),"")</x:f>
        <x:v>James Wilson</x:v>
      </x:c>
      <x:c r="D19" s="58" t="str">
        <x:v>PRJ-003</x:v>
      </x:c>
      <x:c r="E19" s="60" t="str">
        <x:f>IFERROR(INDEX('Projects'!$B$6:$B$105,MATCH(D19,'Projects'!$A$6:$A$105,0)),"")</x:f>
        <x:v>Customer Onboarding Refresh</x:v>
      </x:c>
      <x:c r="F19" s="72" t="str">
        <x:v>Process mapping</x:v>
      </x:c>
      <x:c r="G19" s="63" t="n">
        <x:v>32</x:v>
      </x:c>
      <x:c r="H19" s="63" t="str">
        <x:v>Yes</x:v>
      </x:c>
      <x:c r="I19" s="63" t="str">
        <x:v>In Progress</x:v>
      </x:c>
      <x:c r="J19" s="64" t="n">
        <x:f>IFERROR(INDEX('Team Capacity'!$E$6:$E$105,MATCH(B19,'Team Capacity'!$A$6:$A$105,0)),0)</x:f>
        <x:v>40</x:v>
      </x:c>
      <x:c r="K19" s="64" t="n">
        <x:f>IFERROR(INDEX('Team Capacity'!$F$6:$F$105,MATCH(B19,'Team Capacity'!$A$6:$A$105,0)),0)</x:f>
        <x:v>0</x:v>
      </x:c>
      <x:c r="L19" s="64" t="n">
        <x:f>IF(B19="","",MAX(0,J19-K19))</x:f>
        <x:v>40</x:v>
      </x:c>
      <x:c r="M19" s="74" t="n">
        <x:f>IF(B19="","",IFERROR(SUMIFS($G$6:$G$205,$A$6:$A$205,A19,$B$6:$B$205,B19)/L19,0))</x:f>
        <x:v>0.8</x:v>
      </x:c>
      <x:c r="N19" s="60" t="str">
        <x:f>IF(B19="","",IF(M19&gt;1,"OVERALLOCATED",IF(M19&gt;=0.85,"NEAR CAPACITY","AVAILABLE")))</x:f>
        <x:v>AVAILABLE</x:v>
      </x:c>
    </x:row>
    <x:row r="20" ht="22" customHeight="1">
      <x:c r="A20" s="70" t="n">
        <x:v>46258</x:v>
      </x:c>
      <x:c r="B20" s="58" t="str">
        <x:v>R-009</x:v>
      </x:c>
      <x:c r="C20" s="60" t="str">
        <x:f>IFERROR(INDEX('Team Capacity'!$B$6:$B$105,MATCH(B20,'Team Capacity'!$A$6:$A$105,0)),"")</x:f>
        <x:v>Layla Ahmed</x:v>
      </x:c>
      <x:c r="D20" s="58" t="str">
        <x:v>PRJ-003</x:v>
      </x:c>
      <x:c r="E20" s="60" t="str">
        <x:f>IFERROR(INDEX('Projects'!$B$6:$B$105,MATCH(D20,'Projects'!$A$6:$A$105,0)),"")</x:f>
        <x:v>Customer Onboarding Refresh</x:v>
      </x:c>
      <x:c r="F20" s="72" t="str">
        <x:v>User interviews</x:v>
      </x:c>
      <x:c r="G20" s="63" t="n">
        <x:v>28</x:v>
      </x:c>
      <x:c r="H20" s="63" t="str">
        <x:v>Yes</x:v>
      </x:c>
      <x:c r="I20" s="63" t="str">
        <x:v>Planned</x:v>
      </x:c>
      <x:c r="J20" s="64" t="n">
        <x:f>IFERROR(INDEX('Team Capacity'!$E$6:$E$105,MATCH(B20,'Team Capacity'!$A$6:$A$105,0)),0)</x:f>
        <x:v>32</x:v>
      </x:c>
      <x:c r="K20" s="64" t="n">
        <x:f>IFERROR(INDEX('Team Capacity'!$F$6:$F$105,MATCH(B20,'Team Capacity'!$A$6:$A$105,0)),0)</x:f>
        <x:v>0</x:v>
      </x:c>
      <x:c r="L20" s="64" t="n">
        <x:f>IF(B20="","",MAX(0,J20-K20))</x:f>
        <x:v>32</x:v>
      </x:c>
      <x:c r="M20" s="74" t="n">
        <x:f>IF(B20="","",IFERROR(SUMIFS($G$6:$G$205,$A$6:$A$205,A20,$B$6:$B$205,B20)/L20,0))</x:f>
        <x:v>0.875</x:v>
      </x:c>
      <x:c r="N20" s="60" t="str">
        <x:f>IF(B20="","",IF(M20&gt;1,"OVERALLOCATED",IF(M20&gt;=0.85,"NEAR CAPACITY","AVAILABLE")))</x:f>
        <x:v>NEAR CAPACITY</x:v>
      </x:c>
    </x:row>
    <x:row r="21" ht="22" customHeight="1">
      <x:c r="A21" s="70" t="n">
        <x:v>46258</x:v>
      </x:c>
      <x:c r="B21" s="58" t="str">
        <x:v>R-010</x:v>
      </x:c>
      <x:c r="C21" s="60" t="str">
        <x:f>IFERROR(INDEX('Team Capacity'!$B$6:$B$105,MATCH(B21,'Team Capacity'!$A$6:$A$105,0)),"")</x:f>
        <x:v>Noah Martin</x:v>
      </x:c>
      <x:c r="D21" s="58" t="str">
        <x:v>PRJ-005</x:v>
      </x:c>
      <x:c r="E21" s="60" t="str">
        <x:f>IFERROR(INDEX('Projects'!$B$6:$B$105,MATCH(D21,'Projects'!$A$6:$A$105,0)),"")</x:f>
        <x:v>Cloud Infrastructure Upgrade</x:v>
      </x:c>
      <x:c r="F21" s="72" t="str">
        <x:v>Deployment automation</x:v>
      </x:c>
      <x:c r="G21" s="63" t="n">
        <x:v>38</x:v>
      </x:c>
      <x:c r="H21" s="63" t="str">
        <x:v>Yes</x:v>
      </x:c>
      <x:c r="I21" s="63" t="str">
        <x:v>In Progress</x:v>
      </x:c>
      <x:c r="J21" s="64" t="n">
        <x:f>IFERROR(INDEX('Team Capacity'!$E$6:$E$105,MATCH(B21,'Team Capacity'!$A$6:$A$105,0)),0)</x:f>
        <x:v>40</x:v>
      </x:c>
      <x:c r="K21" s="64" t="n">
        <x:f>IFERROR(INDEX('Team Capacity'!$F$6:$F$105,MATCH(B21,'Team Capacity'!$A$6:$A$105,0)),0)</x:f>
        <x:v>0</x:v>
      </x:c>
      <x:c r="L21" s="64" t="n">
        <x:f>IF(B21="","",MAX(0,J21-K21))</x:f>
        <x:v>40</x:v>
      </x:c>
      <x:c r="M21" s="74" t="n">
        <x:f>IF(B21="","",IFERROR(SUMIFS($G$6:$G$205,$A$6:$A$205,A21,$B$6:$B$205,B21)/L21,0))</x:f>
        <x:v>0.95</x:v>
      </x:c>
      <x:c r="N21" s="60" t="str">
        <x:f>IF(B21="","",IF(M21&gt;1,"OVERALLOCATED",IF(M21&gt;=0.85,"NEAR CAPACITY","AVAILABLE")))</x:f>
        <x:v>NEAR CAPACITY</x:v>
      </x:c>
    </x:row>
    <x:row r="22" ht="22" customHeight="1">
      <x:c r="A22" s="70"/>
      <x:c r="B22" s="58"/>
      <x:c r="C22" s="60" t="str">
        <x:f>IFERROR(INDEX('Team Capacity'!$B$6:$B$105,MATCH(B22,'Team Capacity'!$A$6:$A$105,0)),"")</x:f>
      </x:c>
      <x:c r="D22" s="58"/>
      <x:c r="E22" s="60" t="str">
        <x:f>IFERROR(INDEX('Projects'!$B$6:$B$105,MATCH(D22,'Projects'!$A$6:$A$105,0)),"")</x:f>
      </x:c>
      <x:c r="F22" s="72"/>
      <x:c r="G22" s="63"/>
      <x:c r="H22" s="63"/>
      <x:c r="I22" s="63"/>
      <x:c r="J22" s="64" t="n">
        <x:f>IFERROR(INDEX('Team Capacity'!$E$6:$E$105,MATCH(B22,'Team Capacity'!$A$6:$A$105,0)),0)</x:f>
        <x:v>0</x:v>
      </x:c>
      <x:c r="K22" s="64" t="n">
        <x:f>IFERROR(INDEX('Team Capacity'!$F$6:$F$105,MATCH(B22,'Team Capacity'!$A$6:$A$105,0)),0)</x:f>
        <x:v>0</x:v>
      </x:c>
      <x:c r="L22" s="64" t="str">
        <x:f>IF(B22="","",MAX(0,J22-K22))</x:f>
      </x:c>
      <x:c r="M22" s="74" t="str">
        <x:f>IF(B22="","",IFERROR(SUMIFS($G$6:$G$205,$A$6:$A$205,A22,$B$6:$B$205,B22)/L22,0))</x:f>
      </x:c>
      <x:c r="N22" s="60" t="str">
        <x:f>IF(B22="","",IF(M22&gt;1,"OVERALLOCATED",IF(M22&gt;=0.85,"NEAR CAPACITY","AVAILABLE")))</x:f>
      </x:c>
    </x:row>
    <x:row r="23" ht="22" customHeight="1">
      <x:c r="A23" s="70"/>
      <x:c r="B23" s="58"/>
      <x:c r="C23" s="60" t="str">
        <x:f>IFERROR(INDEX('Team Capacity'!$B$6:$B$105,MATCH(B23,'Team Capacity'!$A$6:$A$105,0)),"")</x:f>
      </x:c>
      <x:c r="D23" s="58"/>
      <x:c r="E23" s="60" t="str">
        <x:f>IFERROR(INDEX('Projects'!$B$6:$B$105,MATCH(D23,'Projects'!$A$6:$A$105,0)),"")</x:f>
      </x:c>
      <x:c r="F23" s="72"/>
      <x:c r="G23" s="63"/>
      <x:c r="H23" s="63"/>
      <x:c r="I23" s="63"/>
      <x:c r="J23" s="64" t="n">
        <x:f>IFERROR(INDEX('Team Capacity'!$E$6:$E$105,MATCH(B23,'Team Capacity'!$A$6:$A$105,0)),0)</x:f>
        <x:v>0</x:v>
      </x:c>
      <x:c r="K23" s="64" t="n">
        <x:f>IFERROR(INDEX('Team Capacity'!$F$6:$F$105,MATCH(B23,'Team Capacity'!$A$6:$A$105,0)),0)</x:f>
        <x:v>0</x:v>
      </x:c>
      <x:c r="L23" s="64" t="str">
        <x:f>IF(B23="","",MAX(0,J23-K23))</x:f>
      </x:c>
      <x:c r="M23" s="74" t="str">
        <x:f>IF(B23="","",IFERROR(SUMIFS($G$6:$G$205,$A$6:$A$205,A23,$B$6:$B$205,B23)/L23,0))</x:f>
      </x:c>
      <x:c r="N23" s="60" t="str">
        <x:f>IF(B23="","",IF(M23&gt;1,"OVERALLOCATED",IF(M23&gt;=0.85,"NEAR CAPACITY","AVAILABLE")))</x:f>
      </x:c>
    </x:row>
    <x:row r="24" ht="22" customHeight="1">
      <x:c r="A24" s="70"/>
      <x:c r="B24" s="58"/>
      <x:c r="C24" s="60" t="str">
        <x:f>IFERROR(INDEX('Team Capacity'!$B$6:$B$105,MATCH(B24,'Team Capacity'!$A$6:$A$105,0)),"")</x:f>
      </x:c>
      <x:c r="D24" s="58"/>
      <x:c r="E24" s="60" t="str">
        <x:f>IFERROR(INDEX('Projects'!$B$6:$B$105,MATCH(D24,'Projects'!$A$6:$A$105,0)),"")</x:f>
      </x:c>
      <x:c r="F24" s="72"/>
      <x:c r="G24" s="63"/>
      <x:c r="H24" s="63"/>
      <x:c r="I24" s="63"/>
      <x:c r="J24" s="64" t="n">
        <x:f>IFERROR(INDEX('Team Capacity'!$E$6:$E$105,MATCH(B24,'Team Capacity'!$A$6:$A$105,0)),0)</x:f>
        <x:v>0</x:v>
      </x:c>
      <x:c r="K24" s="64" t="n">
        <x:f>IFERROR(INDEX('Team Capacity'!$F$6:$F$105,MATCH(B24,'Team Capacity'!$A$6:$A$105,0)),0)</x:f>
        <x:v>0</x:v>
      </x:c>
      <x:c r="L24" s="64" t="str">
        <x:f>IF(B24="","",MAX(0,J24-K24))</x:f>
      </x:c>
      <x:c r="M24" s="74" t="str">
        <x:f>IF(B24="","",IFERROR(SUMIFS($G$6:$G$205,$A$6:$A$205,A24,$B$6:$B$205,B24)/L24,0))</x:f>
      </x:c>
      <x:c r="N24" s="60" t="str">
        <x:f>IF(B24="","",IF(M24&gt;1,"OVERALLOCATED",IF(M24&gt;=0.85,"NEAR CAPACITY","AVAILABLE")))</x:f>
      </x:c>
    </x:row>
    <x:row r="25" ht="22" customHeight="1">
      <x:c r="A25" s="70"/>
      <x:c r="B25" s="58"/>
      <x:c r="C25" s="60" t="str">
        <x:f>IFERROR(INDEX('Team Capacity'!$B$6:$B$105,MATCH(B25,'Team Capacity'!$A$6:$A$105,0)),"")</x:f>
      </x:c>
      <x:c r="D25" s="58"/>
      <x:c r="E25" s="60" t="str">
        <x:f>IFERROR(INDEX('Projects'!$B$6:$B$105,MATCH(D25,'Projects'!$A$6:$A$105,0)),"")</x:f>
      </x:c>
      <x:c r="F25" s="72"/>
      <x:c r="G25" s="63"/>
      <x:c r="H25" s="63"/>
      <x:c r="I25" s="63"/>
      <x:c r="J25" s="64" t="n">
        <x:f>IFERROR(INDEX('Team Capacity'!$E$6:$E$105,MATCH(B25,'Team Capacity'!$A$6:$A$105,0)),0)</x:f>
        <x:v>0</x:v>
      </x:c>
      <x:c r="K25" s="64" t="n">
        <x:f>IFERROR(INDEX('Team Capacity'!$F$6:$F$105,MATCH(B25,'Team Capacity'!$A$6:$A$105,0)),0)</x:f>
        <x:v>0</x:v>
      </x:c>
      <x:c r="L25" s="64" t="str">
        <x:f>IF(B25="","",MAX(0,J25-K25))</x:f>
      </x:c>
      <x:c r="M25" s="74" t="str">
        <x:f>IF(B25="","",IFERROR(SUMIFS($G$6:$G$205,$A$6:$A$205,A25,$B$6:$B$205,B25)/L25,0))</x:f>
      </x:c>
      <x:c r="N25" s="60" t="str">
        <x:f>IF(B25="","",IF(M25&gt;1,"OVERALLOCATED",IF(M25&gt;=0.85,"NEAR CAPACITY","AVAILABLE")))</x:f>
      </x:c>
    </x:row>
    <x:row r="26" ht="22" customHeight="1">
      <x:c r="A26" s="70"/>
      <x:c r="B26" s="58"/>
      <x:c r="C26" s="60" t="str">
        <x:f>IFERROR(INDEX('Team Capacity'!$B$6:$B$105,MATCH(B26,'Team Capacity'!$A$6:$A$105,0)),"")</x:f>
      </x:c>
      <x:c r="D26" s="58"/>
      <x:c r="E26" s="60" t="str">
        <x:f>IFERROR(INDEX('Projects'!$B$6:$B$105,MATCH(D26,'Projects'!$A$6:$A$105,0)),"")</x:f>
      </x:c>
      <x:c r="F26" s="72"/>
      <x:c r="G26" s="63"/>
      <x:c r="H26" s="63"/>
      <x:c r="I26" s="63"/>
      <x:c r="J26" s="64" t="n">
        <x:f>IFERROR(INDEX('Team Capacity'!$E$6:$E$105,MATCH(B26,'Team Capacity'!$A$6:$A$105,0)),0)</x:f>
        <x:v>0</x:v>
      </x:c>
      <x:c r="K26" s="64" t="n">
        <x:f>IFERROR(INDEX('Team Capacity'!$F$6:$F$105,MATCH(B26,'Team Capacity'!$A$6:$A$105,0)),0)</x:f>
        <x:v>0</x:v>
      </x:c>
      <x:c r="L26" s="64" t="str">
        <x:f>IF(B26="","",MAX(0,J26-K26))</x:f>
      </x:c>
      <x:c r="M26" s="74" t="str">
        <x:f>IF(B26="","",IFERROR(SUMIFS($G$6:$G$205,$A$6:$A$205,A26,$B$6:$B$205,B26)/L26,0))</x:f>
      </x:c>
      <x:c r="N26" s="60" t="str">
        <x:f>IF(B26="","",IF(M26&gt;1,"OVERALLOCATED",IF(M26&gt;=0.85,"NEAR CAPACITY","AVAILABLE")))</x:f>
      </x:c>
    </x:row>
    <x:row r="27" ht="22" customHeight="1">
      <x:c r="A27" s="70"/>
      <x:c r="B27" s="58"/>
      <x:c r="C27" s="60" t="str">
        <x:f>IFERROR(INDEX('Team Capacity'!$B$6:$B$105,MATCH(B27,'Team Capacity'!$A$6:$A$105,0)),"")</x:f>
      </x:c>
      <x:c r="D27" s="58"/>
      <x:c r="E27" s="60" t="str">
        <x:f>IFERROR(INDEX('Projects'!$B$6:$B$105,MATCH(D27,'Projects'!$A$6:$A$105,0)),"")</x:f>
      </x:c>
      <x:c r="F27" s="72"/>
      <x:c r="G27" s="63"/>
      <x:c r="H27" s="63"/>
      <x:c r="I27" s="63"/>
      <x:c r="J27" s="64" t="n">
        <x:f>IFERROR(INDEX('Team Capacity'!$E$6:$E$105,MATCH(B27,'Team Capacity'!$A$6:$A$105,0)),0)</x:f>
        <x:v>0</x:v>
      </x:c>
      <x:c r="K27" s="64" t="n">
        <x:f>IFERROR(INDEX('Team Capacity'!$F$6:$F$105,MATCH(B27,'Team Capacity'!$A$6:$A$105,0)),0)</x:f>
        <x:v>0</x:v>
      </x:c>
      <x:c r="L27" s="64" t="str">
        <x:f>IF(B27="","",MAX(0,J27-K27))</x:f>
      </x:c>
      <x:c r="M27" s="74" t="str">
        <x:f>IF(B27="","",IFERROR(SUMIFS($G$6:$G$205,$A$6:$A$205,A27,$B$6:$B$205,B27)/L27,0))</x:f>
      </x:c>
      <x:c r="N27" s="60" t="str">
        <x:f>IF(B27="","",IF(M27&gt;1,"OVERALLOCATED",IF(M27&gt;=0.85,"NEAR CAPACITY","AVAILABLE")))</x:f>
      </x:c>
    </x:row>
    <x:row r="28" ht="22" customHeight="1">
      <x:c r="A28" s="70"/>
      <x:c r="B28" s="58"/>
      <x:c r="C28" s="60" t="str">
        <x:f>IFERROR(INDEX('Team Capacity'!$B$6:$B$105,MATCH(B28,'Team Capacity'!$A$6:$A$105,0)),"")</x:f>
      </x:c>
      <x:c r="D28" s="58"/>
      <x:c r="E28" s="60" t="str">
        <x:f>IFERROR(INDEX('Projects'!$B$6:$B$105,MATCH(D28,'Projects'!$A$6:$A$105,0)),"")</x:f>
      </x:c>
      <x:c r="F28" s="72"/>
      <x:c r="G28" s="63"/>
      <x:c r="H28" s="63"/>
      <x:c r="I28" s="63"/>
      <x:c r="J28" s="64" t="n">
        <x:f>IFERROR(INDEX('Team Capacity'!$E$6:$E$105,MATCH(B28,'Team Capacity'!$A$6:$A$105,0)),0)</x:f>
        <x:v>0</x:v>
      </x:c>
      <x:c r="K28" s="64" t="n">
        <x:f>IFERROR(INDEX('Team Capacity'!$F$6:$F$105,MATCH(B28,'Team Capacity'!$A$6:$A$105,0)),0)</x:f>
        <x:v>0</x:v>
      </x:c>
      <x:c r="L28" s="64" t="str">
        <x:f>IF(B28="","",MAX(0,J28-K28))</x:f>
      </x:c>
      <x:c r="M28" s="74" t="str">
        <x:f>IF(B28="","",IFERROR(SUMIFS($G$6:$G$205,$A$6:$A$205,A28,$B$6:$B$205,B28)/L28,0))</x:f>
      </x:c>
      <x:c r="N28" s="60" t="str">
        <x:f>IF(B28="","",IF(M28&gt;1,"OVERALLOCATED",IF(M28&gt;=0.85,"NEAR CAPACITY","AVAILABLE")))</x:f>
      </x:c>
    </x:row>
    <x:row r="29" ht="22" customHeight="1">
      <x:c r="A29" s="70"/>
      <x:c r="B29" s="58"/>
      <x:c r="C29" s="60" t="str">
        <x:f>IFERROR(INDEX('Team Capacity'!$B$6:$B$105,MATCH(B29,'Team Capacity'!$A$6:$A$105,0)),"")</x:f>
      </x:c>
      <x:c r="D29" s="58"/>
      <x:c r="E29" s="60" t="str">
        <x:f>IFERROR(INDEX('Projects'!$B$6:$B$105,MATCH(D29,'Projects'!$A$6:$A$105,0)),"")</x:f>
      </x:c>
      <x:c r="F29" s="72"/>
      <x:c r="G29" s="63"/>
      <x:c r="H29" s="63"/>
      <x:c r="I29" s="63"/>
      <x:c r="J29" s="64" t="n">
        <x:f>IFERROR(INDEX('Team Capacity'!$E$6:$E$105,MATCH(B29,'Team Capacity'!$A$6:$A$105,0)),0)</x:f>
        <x:v>0</x:v>
      </x:c>
      <x:c r="K29" s="64" t="n">
        <x:f>IFERROR(INDEX('Team Capacity'!$F$6:$F$105,MATCH(B29,'Team Capacity'!$A$6:$A$105,0)),0)</x:f>
        <x:v>0</x:v>
      </x:c>
      <x:c r="L29" s="64" t="str">
        <x:f>IF(B29="","",MAX(0,J29-K29))</x:f>
      </x:c>
      <x:c r="M29" s="74" t="str">
        <x:f>IF(B29="","",IFERROR(SUMIFS($G$6:$G$205,$A$6:$A$205,A29,$B$6:$B$205,B29)/L29,0))</x:f>
      </x:c>
      <x:c r="N29" s="60" t="str">
        <x:f>IF(B29="","",IF(M29&gt;1,"OVERALLOCATED",IF(M29&gt;=0.85,"NEAR CAPACITY","AVAILABLE")))</x:f>
      </x:c>
    </x:row>
    <x:row r="30" ht="22" customHeight="1">
      <x:c r="A30" s="70"/>
      <x:c r="B30" s="58"/>
      <x:c r="C30" s="60" t="str">
        <x:f>IFERROR(INDEX('Team Capacity'!$B$6:$B$105,MATCH(B30,'Team Capacity'!$A$6:$A$105,0)),"")</x:f>
      </x:c>
      <x:c r="D30" s="58"/>
      <x:c r="E30" s="60" t="str">
        <x:f>IFERROR(INDEX('Projects'!$B$6:$B$105,MATCH(D30,'Projects'!$A$6:$A$105,0)),"")</x:f>
      </x:c>
      <x:c r="F30" s="72"/>
      <x:c r="G30" s="63"/>
      <x:c r="H30" s="63"/>
      <x:c r="I30" s="63"/>
      <x:c r="J30" s="64" t="n">
        <x:f>IFERROR(INDEX('Team Capacity'!$E$6:$E$105,MATCH(B30,'Team Capacity'!$A$6:$A$105,0)),0)</x:f>
        <x:v>0</x:v>
      </x:c>
      <x:c r="K30" s="64" t="n">
        <x:f>IFERROR(INDEX('Team Capacity'!$F$6:$F$105,MATCH(B30,'Team Capacity'!$A$6:$A$105,0)),0)</x:f>
        <x:v>0</x:v>
      </x:c>
      <x:c r="L30" s="64" t="str">
        <x:f>IF(B30="","",MAX(0,J30-K30))</x:f>
      </x:c>
      <x:c r="M30" s="74" t="str">
        <x:f>IF(B30="","",IFERROR(SUMIFS($G$6:$G$205,$A$6:$A$205,A30,$B$6:$B$205,B30)/L30,0))</x:f>
      </x:c>
      <x:c r="N30" s="60" t="str">
        <x:f>IF(B30="","",IF(M30&gt;1,"OVERALLOCATED",IF(M30&gt;=0.85,"NEAR CAPACITY","AVAILABLE")))</x:f>
      </x:c>
    </x:row>
    <x:row r="31" ht="22" customHeight="1">
      <x:c r="A31" s="70"/>
      <x:c r="B31" s="58"/>
      <x:c r="C31" s="60" t="str">
        <x:f>IFERROR(INDEX('Team Capacity'!$B$6:$B$105,MATCH(B31,'Team Capacity'!$A$6:$A$105,0)),"")</x:f>
      </x:c>
      <x:c r="D31" s="58"/>
      <x:c r="E31" s="60" t="str">
        <x:f>IFERROR(INDEX('Projects'!$B$6:$B$105,MATCH(D31,'Projects'!$A$6:$A$105,0)),"")</x:f>
      </x:c>
      <x:c r="F31" s="72"/>
      <x:c r="G31" s="63"/>
      <x:c r="H31" s="63"/>
      <x:c r="I31" s="63"/>
      <x:c r="J31" s="64" t="n">
        <x:f>IFERROR(INDEX('Team Capacity'!$E$6:$E$105,MATCH(B31,'Team Capacity'!$A$6:$A$105,0)),0)</x:f>
        <x:v>0</x:v>
      </x:c>
      <x:c r="K31" s="64" t="n">
        <x:f>IFERROR(INDEX('Team Capacity'!$F$6:$F$105,MATCH(B31,'Team Capacity'!$A$6:$A$105,0)),0)</x:f>
        <x:v>0</x:v>
      </x:c>
      <x:c r="L31" s="64" t="str">
        <x:f>IF(B31="","",MAX(0,J31-K31))</x:f>
      </x:c>
      <x:c r="M31" s="74" t="str">
        <x:f>IF(B31="","",IFERROR(SUMIFS($G$6:$G$205,$A$6:$A$205,A31,$B$6:$B$205,B31)/L31,0))</x:f>
      </x:c>
      <x:c r="N31" s="60" t="str">
        <x:f>IF(B31="","",IF(M31&gt;1,"OVERALLOCATED",IF(M31&gt;=0.85,"NEAR CAPACITY","AVAILABLE")))</x:f>
      </x:c>
    </x:row>
    <x:row r="32" ht="22" customHeight="1">
      <x:c r="A32" s="70"/>
      <x:c r="B32" s="58"/>
      <x:c r="C32" s="60" t="str">
        <x:f>IFERROR(INDEX('Team Capacity'!$B$6:$B$105,MATCH(B32,'Team Capacity'!$A$6:$A$105,0)),"")</x:f>
      </x:c>
      <x:c r="D32" s="58"/>
      <x:c r="E32" s="60" t="str">
        <x:f>IFERROR(INDEX('Projects'!$B$6:$B$105,MATCH(D32,'Projects'!$A$6:$A$105,0)),"")</x:f>
      </x:c>
      <x:c r="F32" s="72"/>
      <x:c r="G32" s="63"/>
      <x:c r="H32" s="63"/>
      <x:c r="I32" s="63"/>
      <x:c r="J32" s="64" t="n">
        <x:f>IFERROR(INDEX('Team Capacity'!$E$6:$E$105,MATCH(B32,'Team Capacity'!$A$6:$A$105,0)),0)</x:f>
        <x:v>0</x:v>
      </x:c>
      <x:c r="K32" s="64" t="n">
        <x:f>IFERROR(INDEX('Team Capacity'!$F$6:$F$105,MATCH(B32,'Team Capacity'!$A$6:$A$105,0)),0)</x:f>
        <x:v>0</x:v>
      </x:c>
      <x:c r="L32" s="64" t="str">
        <x:f>IF(B32="","",MAX(0,J32-K32))</x:f>
      </x:c>
      <x:c r="M32" s="74" t="str">
        <x:f>IF(B32="","",IFERROR(SUMIFS($G$6:$G$205,$A$6:$A$205,A32,$B$6:$B$205,B32)/L32,0))</x:f>
      </x:c>
      <x:c r="N32" s="60" t="str">
        <x:f>IF(B32="","",IF(M32&gt;1,"OVERALLOCATED",IF(M32&gt;=0.85,"NEAR CAPACITY","AVAILABLE")))</x:f>
      </x:c>
    </x:row>
    <x:row r="33" ht="22" customHeight="1">
      <x:c r="A33" s="70"/>
      <x:c r="B33" s="58"/>
      <x:c r="C33" s="60" t="str">
        <x:f>IFERROR(INDEX('Team Capacity'!$B$6:$B$105,MATCH(B33,'Team Capacity'!$A$6:$A$105,0)),"")</x:f>
      </x:c>
      <x:c r="D33" s="58"/>
      <x:c r="E33" s="60" t="str">
        <x:f>IFERROR(INDEX('Projects'!$B$6:$B$105,MATCH(D33,'Projects'!$A$6:$A$105,0)),"")</x:f>
      </x:c>
      <x:c r="F33" s="72"/>
      <x:c r="G33" s="63"/>
      <x:c r="H33" s="63"/>
      <x:c r="I33" s="63"/>
      <x:c r="J33" s="64" t="n">
        <x:f>IFERROR(INDEX('Team Capacity'!$E$6:$E$105,MATCH(B33,'Team Capacity'!$A$6:$A$105,0)),0)</x:f>
        <x:v>0</x:v>
      </x:c>
      <x:c r="K33" s="64" t="n">
        <x:f>IFERROR(INDEX('Team Capacity'!$F$6:$F$105,MATCH(B33,'Team Capacity'!$A$6:$A$105,0)),0)</x:f>
        <x:v>0</x:v>
      </x:c>
      <x:c r="L33" s="64" t="str">
        <x:f>IF(B33="","",MAX(0,J33-K33))</x:f>
      </x:c>
      <x:c r="M33" s="74" t="str">
        <x:f>IF(B33="","",IFERROR(SUMIFS($G$6:$G$205,$A$6:$A$205,A33,$B$6:$B$205,B33)/L33,0))</x:f>
      </x:c>
      <x:c r="N33" s="60" t="str">
        <x:f>IF(B33="","",IF(M33&gt;1,"OVERALLOCATED",IF(M33&gt;=0.85,"NEAR CAPACITY","AVAILABLE")))</x:f>
      </x:c>
    </x:row>
    <x:row r="34" ht="22" customHeight="1">
      <x:c r="A34" s="70"/>
      <x:c r="B34" s="58"/>
      <x:c r="C34" s="60" t="str">
        <x:f>IFERROR(INDEX('Team Capacity'!$B$6:$B$105,MATCH(B34,'Team Capacity'!$A$6:$A$105,0)),"")</x:f>
      </x:c>
      <x:c r="D34" s="58"/>
      <x:c r="E34" s="60" t="str">
        <x:f>IFERROR(INDEX('Projects'!$B$6:$B$105,MATCH(D34,'Projects'!$A$6:$A$105,0)),"")</x:f>
      </x:c>
      <x:c r="F34" s="72"/>
      <x:c r="G34" s="63"/>
      <x:c r="H34" s="63"/>
      <x:c r="I34" s="63"/>
      <x:c r="J34" s="64" t="n">
        <x:f>IFERROR(INDEX('Team Capacity'!$E$6:$E$105,MATCH(B34,'Team Capacity'!$A$6:$A$105,0)),0)</x:f>
        <x:v>0</x:v>
      </x:c>
      <x:c r="K34" s="64" t="n">
        <x:f>IFERROR(INDEX('Team Capacity'!$F$6:$F$105,MATCH(B34,'Team Capacity'!$A$6:$A$105,0)),0)</x:f>
        <x:v>0</x:v>
      </x:c>
      <x:c r="L34" s="64" t="str">
        <x:f>IF(B34="","",MAX(0,J34-K34))</x:f>
      </x:c>
      <x:c r="M34" s="74" t="str">
        <x:f>IF(B34="","",IFERROR(SUMIFS($G$6:$G$205,$A$6:$A$205,A34,$B$6:$B$205,B34)/L34,0))</x:f>
      </x:c>
      <x:c r="N34" s="60" t="str">
        <x:f>IF(B34="","",IF(M34&gt;1,"OVERALLOCATED",IF(M34&gt;=0.85,"NEAR CAPACITY","AVAILABLE")))</x:f>
      </x:c>
    </x:row>
    <x:row r="35" ht="22" customHeight="1">
      <x:c r="A35" s="70"/>
      <x:c r="B35" s="58"/>
      <x:c r="C35" s="60" t="str">
        <x:f>IFERROR(INDEX('Team Capacity'!$B$6:$B$105,MATCH(B35,'Team Capacity'!$A$6:$A$105,0)),"")</x:f>
      </x:c>
      <x:c r="D35" s="58"/>
      <x:c r="E35" s="60" t="str">
        <x:f>IFERROR(INDEX('Projects'!$B$6:$B$105,MATCH(D35,'Projects'!$A$6:$A$105,0)),"")</x:f>
      </x:c>
      <x:c r="F35" s="72"/>
      <x:c r="G35" s="63"/>
      <x:c r="H35" s="63"/>
      <x:c r="I35" s="63"/>
      <x:c r="J35" s="64" t="n">
        <x:f>IFERROR(INDEX('Team Capacity'!$E$6:$E$105,MATCH(B35,'Team Capacity'!$A$6:$A$105,0)),0)</x:f>
        <x:v>0</x:v>
      </x:c>
      <x:c r="K35" s="64" t="n">
        <x:f>IFERROR(INDEX('Team Capacity'!$F$6:$F$105,MATCH(B35,'Team Capacity'!$A$6:$A$105,0)),0)</x:f>
        <x:v>0</x:v>
      </x:c>
      <x:c r="L35" s="64" t="str">
        <x:f>IF(B35="","",MAX(0,J35-K35))</x:f>
      </x:c>
      <x:c r="M35" s="74" t="str">
        <x:f>IF(B35="","",IFERROR(SUMIFS($G$6:$G$205,$A$6:$A$205,A35,$B$6:$B$205,B35)/L35,0))</x:f>
      </x:c>
      <x:c r="N35" s="60" t="str">
        <x:f>IF(B35="","",IF(M35&gt;1,"OVERALLOCATED",IF(M35&gt;=0.85,"NEAR CAPACITY","AVAILABLE")))</x:f>
      </x:c>
    </x:row>
    <x:row r="36" ht="22" customHeight="1">
      <x:c r="A36" s="70"/>
      <x:c r="B36" s="58"/>
      <x:c r="C36" s="60" t="str">
        <x:f>IFERROR(INDEX('Team Capacity'!$B$6:$B$105,MATCH(B36,'Team Capacity'!$A$6:$A$105,0)),"")</x:f>
      </x:c>
      <x:c r="D36" s="58"/>
      <x:c r="E36" s="60" t="str">
        <x:f>IFERROR(INDEX('Projects'!$B$6:$B$105,MATCH(D36,'Projects'!$A$6:$A$105,0)),"")</x:f>
      </x:c>
      <x:c r="F36" s="72"/>
      <x:c r="G36" s="63"/>
      <x:c r="H36" s="63"/>
      <x:c r="I36" s="63"/>
      <x:c r="J36" s="64" t="n">
        <x:f>IFERROR(INDEX('Team Capacity'!$E$6:$E$105,MATCH(B36,'Team Capacity'!$A$6:$A$105,0)),0)</x:f>
        <x:v>0</x:v>
      </x:c>
      <x:c r="K36" s="64" t="n">
        <x:f>IFERROR(INDEX('Team Capacity'!$F$6:$F$105,MATCH(B36,'Team Capacity'!$A$6:$A$105,0)),0)</x:f>
        <x:v>0</x:v>
      </x:c>
      <x:c r="L36" s="64" t="str">
        <x:f>IF(B36="","",MAX(0,J36-K36))</x:f>
      </x:c>
      <x:c r="M36" s="74" t="str">
        <x:f>IF(B36="","",IFERROR(SUMIFS($G$6:$G$205,$A$6:$A$205,A36,$B$6:$B$205,B36)/L36,0))</x:f>
      </x:c>
      <x:c r="N36" s="60" t="str">
        <x:f>IF(B36="","",IF(M36&gt;1,"OVERALLOCATED",IF(M36&gt;=0.85,"NEAR CAPACITY","AVAILABLE")))</x:f>
      </x:c>
    </x:row>
    <x:row r="37" ht="22" customHeight="1">
      <x:c r="A37" s="70"/>
      <x:c r="B37" s="58"/>
      <x:c r="C37" s="60" t="str">
        <x:f>IFERROR(INDEX('Team Capacity'!$B$6:$B$105,MATCH(B37,'Team Capacity'!$A$6:$A$105,0)),"")</x:f>
      </x:c>
      <x:c r="D37" s="58"/>
      <x:c r="E37" s="60" t="str">
        <x:f>IFERROR(INDEX('Projects'!$B$6:$B$105,MATCH(D37,'Projects'!$A$6:$A$105,0)),"")</x:f>
      </x:c>
      <x:c r="F37" s="72"/>
      <x:c r="G37" s="63"/>
      <x:c r="H37" s="63"/>
      <x:c r="I37" s="63"/>
      <x:c r="J37" s="64" t="n">
        <x:f>IFERROR(INDEX('Team Capacity'!$E$6:$E$105,MATCH(B37,'Team Capacity'!$A$6:$A$105,0)),0)</x:f>
        <x:v>0</x:v>
      </x:c>
      <x:c r="K37" s="64" t="n">
        <x:f>IFERROR(INDEX('Team Capacity'!$F$6:$F$105,MATCH(B37,'Team Capacity'!$A$6:$A$105,0)),0)</x:f>
        <x:v>0</x:v>
      </x:c>
      <x:c r="L37" s="64" t="str">
        <x:f>IF(B37="","",MAX(0,J37-K37))</x:f>
      </x:c>
      <x:c r="M37" s="74" t="str">
        <x:f>IF(B37="","",IFERROR(SUMIFS($G$6:$G$205,$A$6:$A$205,A37,$B$6:$B$205,B37)/L37,0))</x:f>
      </x:c>
      <x:c r="N37" s="60" t="str">
        <x:f>IF(B37="","",IF(M37&gt;1,"OVERALLOCATED",IF(M37&gt;=0.85,"NEAR CAPACITY","AVAILABLE")))</x:f>
      </x:c>
    </x:row>
    <x:row r="38" ht="22" customHeight="1">
      <x:c r="A38" s="70"/>
      <x:c r="B38" s="58"/>
      <x:c r="C38" s="60" t="str">
        <x:f>IFERROR(INDEX('Team Capacity'!$B$6:$B$105,MATCH(B38,'Team Capacity'!$A$6:$A$105,0)),"")</x:f>
      </x:c>
      <x:c r="D38" s="58"/>
      <x:c r="E38" s="60" t="str">
        <x:f>IFERROR(INDEX('Projects'!$B$6:$B$105,MATCH(D38,'Projects'!$A$6:$A$105,0)),"")</x:f>
      </x:c>
      <x:c r="F38" s="72"/>
      <x:c r="G38" s="63"/>
      <x:c r="H38" s="63"/>
      <x:c r="I38" s="63"/>
      <x:c r="J38" s="64" t="n">
        <x:f>IFERROR(INDEX('Team Capacity'!$E$6:$E$105,MATCH(B38,'Team Capacity'!$A$6:$A$105,0)),0)</x:f>
        <x:v>0</x:v>
      </x:c>
      <x:c r="K38" s="64" t="n">
        <x:f>IFERROR(INDEX('Team Capacity'!$F$6:$F$105,MATCH(B38,'Team Capacity'!$A$6:$A$105,0)),0)</x:f>
        <x:v>0</x:v>
      </x:c>
      <x:c r="L38" s="64" t="str">
        <x:f>IF(B38="","",MAX(0,J38-K38))</x:f>
      </x:c>
      <x:c r="M38" s="74" t="str">
        <x:f>IF(B38="","",IFERROR(SUMIFS($G$6:$G$205,$A$6:$A$205,A38,$B$6:$B$205,B38)/L38,0))</x:f>
      </x:c>
      <x:c r="N38" s="60" t="str">
        <x:f>IF(B38="","",IF(M38&gt;1,"OVERALLOCATED",IF(M38&gt;=0.85,"NEAR CAPACITY","AVAILABLE")))</x:f>
      </x:c>
    </x:row>
    <x:row r="39" ht="22" customHeight="1">
      <x:c r="A39" s="70"/>
      <x:c r="B39" s="58"/>
      <x:c r="C39" s="60" t="str">
        <x:f>IFERROR(INDEX('Team Capacity'!$B$6:$B$105,MATCH(B39,'Team Capacity'!$A$6:$A$105,0)),"")</x:f>
      </x:c>
      <x:c r="D39" s="58"/>
      <x:c r="E39" s="60" t="str">
        <x:f>IFERROR(INDEX('Projects'!$B$6:$B$105,MATCH(D39,'Projects'!$A$6:$A$105,0)),"")</x:f>
      </x:c>
      <x:c r="F39" s="72"/>
      <x:c r="G39" s="63"/>
      <x:c r="H39" s="63"/>
      <x:c r="I39" s="63"/>
      <x:c r="J39" s="64" t="n">
        <x:f>IFERROR(INDEX('Team Capacity'!$E$6:$E$105,MATCH(B39,'Team Capacity'!$A$6:$A$105,0)),0)</x:f>
        <x:v>0</x:v>
      </x:c>
      <x:c r="K39" s="64" t="n">
        <x:f>IFERROR(INDEX('Team Capacity'!$F$6:$F$105,MATCH(B39,'Team Capacity'!$A$6:$A$105,0)),0)</x:f>
        <x:v>0</x:v>
      </x:c>
      <x:c r="L39" s="64" t="str">
        <x:f>IF(B39="","",MAX(0,J39-K39))</x:f>
      </x:c>
      <x:c r="M39" s="74" t="str">
        <x:f>IF(B39="","",IFERROR(SUMIFS($G$6:$G$205,$A$6:$A$205,A39,$B$6:$B$205,B39)/L39,0))</x:f>
      </x:c>
      <x:c r="N39" s="60" t="str">
        <x:f>IF(B39="","",IF(M39&gt;1,"OVERALLOCATED",IF(M39&gt;=0.85,"NEAR CAPACITY","AVAILABLE")))</x:f>
      </x:c>
    </x:row>
    <x:row r="40" ht="22" customHeight="1">
      <x:c r="A40" s="70"/>
      <x:c r="B40" s="58"/>
      <x:c r="C40" s="60" t="str">
        <x:f>IFERROR(INDEX('Team Capacity'!$B$6:$B$105,MATCH(B40,'Team Capacity'!$A$6:$A$105,0)),"")</x:f>
      </x:c>
      <x:c r="D40" s="58"/>
      <x:c r="E40" s="60" t="str">
        <x:f>IFERROR(INDEX('Projects'!$B$6:$B$105,MATCH(D40,'Projects'!$A$6:$A$105,0)),"")</x:f>
      </x:c>
      <x:c r="F40" s="72"/>
      <x:c r="G40" s="63"/>
      <x:c r="H40" s="63"/>
      <x:c r="I40" s="63"/>
      <x:c r="J40" s="64" t="n">
        <x:f>IFERROR(INDEX('Team Capacity'!$E$6:$E$105,MATCH(B40,'Team Capacity'!$A$6:$A$105,0)),0)</x:f>
        <x:v>0</x:v>
      </x:c>
      <x:c r="K40" s="64" t="n">
        <x:f>IFERROR(INDEX('Team Capacity'!$F$6:$F$105,MATCH(B40,'Team Capacity'!$A$6:$A$105,0)),0)</x:f>
        <x:v>0</x:v>
      </x:c>
      <x:c r="L40" s="64" t="str">
        <x:f>IF(B40="","",MAX(0,J40-K40))</x:f>
      </x:c>
      <x:c r="M40" s="74" t="str">
        <x:f>IF(B40="","",IFERROR(SUMIFS($G$6:$G$205,$A$6:$A$205,A40,$B$6:$B$205,B40)/L40,0))</x:f>
      </x:c>
      <x:c r="N40" s="60" t="str">
        <x:f>IF(B40="","",IF(M40&gt;1,"OVERALLOCATED",IF(M40&gt;=0.85,"NEAR CAPACITY","AVAILABLE")))</x:f>
      </x:c>
    </x:row>
    <x:row r="41" ht="22" customHeight="1">
      <x:c r="A41" s="70"/>
      <x:c r="B41" s="58"/>
      <x:c r="C41" s="60" t="str">
        <x:f>IFERROR(INDEX('Team Capacity'!$B$6:$B$105,MATCH(B41,'Team Capacity'!$A$6:$A$105,0)),"")</x:f>
      </x:c>
      <x:c r="D41" s="58"/>
      <x:c r="E41" s="60" t="str">
        <x:f>IFERROR(INDEX('Projects'!$B$6:$B$105,MATCH(D41,'Projects'!$A$6:$A$105,0)),"")</x:f>
      </x:c>
      <x:c r="F41" s="72"/>
      <x:c r="G41" s="63"/>
      <x:c r="H41" s="63"/>
      <x:c r="I41" s="63"/>
      <x:c r="J41" s="64" t="n">
        <x:f>IFERROR(INDEX('Team Capacity'!$E$6:$E$105,MATCH(B41,'Team Capacity'!$A$6:$A$105,0)),0)</x:f>
        <x:v>0</x:v>
      </x:c>
      <x:c r="K41" s="64" t="n">
        <x:f>IFERROR(INDEX('Team Capacity'!$F$6:$F$105,MATCH(B41,'Team Capacity'!$A$6:$A$105,0)),0)</x:f>
        <x:v>0</x:v>
      </x:c>
      <x:c r="L41" s="64" t="str">
        <x:f>IF(B41="","",MAX(0,J41-K41))</x:f>
      </x:c>
      <x:c r="M41" s="74" t="str">
        <x:f>IF(B41="","",IFERROR(SUMIFS($G$6:$G$205,$A$6:$A$205,A41,$B$6:$B$205,B41)/L41,0))</x:f>
      </x:c>
      <x:c r="N41" s="60" t="str">
        <x:f>IF(B41="","",IF(M41&gt;1,"OVERALLOCATED",IF(M41&gt;=0.85,"NEAR CAPACITY","AVAILABLE")))</x:f>
      </x:c>
    </x:row>
    <x:row r="42" ht="22" customHeight="1">
      <x:c r="A42" s="70"/>
      <x:c r="B42" s="58"/>
      <x:c r="C42" s="60" t="str">
        <x:f>IFERROR(INDEX('Team Capacity'!$B$6:$B$105,MATCH(B42,'Team Capacity'!$A$6:$A$105,0)),"")</x:f>
      </x:c>
      <x:c r="D42" s="58"/>
      <x:c r="E42" s="60" t="str">
        <x:f>IFERROR(INDEX('Projects'!$B$6:$B$105,MATCH(D42,'Projects'!$A$6:$A$105,0)),"")</x:f>
      </x:c>
      <x:c r="F42" s="72"/>
      <x:c r="G42" s="63"/>
      <x:c r="H42" s="63"/>
      <x:c r="I42" s="63"/>
      <x:c r="J42" s="64" t="n">
        <x:f>IFERROR(INDEX('Team Capacity'!$E$6:$E$105,MATCH(B42,'Team Capacity'!$A$6:$A$105,0)),0)</x:f>
        <x:v>0</x:v>
      </x:c>
      <x:c r="K42" s="64" t="n">
        <x:f>IFERROR(INDEX('Team Capacity'!$F$6:$F$105,MATCH(B42,'Team Capacity'!$A$6:$A$105,0)),0)</x:f>
        <x:v>0</x:v>
      </x:c>
      <x:c r="L42" s="64" t="str">
        <x:f>IF(B42="","",MAX(0,J42-K42))</x:f>
      </x:c>
      <x:c r="M42" s="74" t="str">
        <x:f>IF(B42="","",IFERROR(SUMIFS($G$6:$G$205,$A$6:$A$205,A42,$B$6:$B$205,B42)/L42,0))</x:f>
      </x:c>
      <x:c r="N42" s="60" t="str">
        <x:f>IF(B42="","",IF(M42&gt;1,"OVERALLOCATED",IF(M42&gt;=0.85,"NEAR CAPACITY","AVAILABLE")))</x:f>
      </x:c>
    </x:row>
    <x:row r="43" ht="22" customHeight="1">
      <x:c r="A43" s="70"/>
      <x:c r="B43" s="58"/>
      <x:c r="C43" s="60" t="str">
        <x:f>IFERROR(INDEX('Team Capacity'!$B$6:$B$105,MATCH(B43,'Team Capacity'!$A$6:$A$105,0)),"")</x:f>
      </x:c>
      <x:c r="D43" s="58"/>
      <x:c r="E43" s="60" t="str">
        <x:f>IFERROR(INDEX('Projects'!$B$6:$B$105,MATCH(D43,'Projects'!$A$6:$A$105,0)),"")</x:f>
      </x:c>
      <x:c r="F43" s="72"/>
      <x:c r="G43" s="63"/>
      <x:c r="H43" s="63"/>
      <x:c r="I43" s="63"/>
      <x:c r="J43" s="64" t="n">
        <x:f>IFERROR(INDEX('Team Capacity'!$E$6:$E$105,MATCH(B43,'Team Capacity'!$A$6:$A$105,0)),0)</x:f>
        <x:v>0</x:v>
      </x:c>
      <x:c r="K43" s="64" t="n">
        <x:f>IFERROR(INDEX('Team Capacity'!$F$6:$F$105,MATCH(B43,'Team Capacity'!$A$6:$A$105,0)),0)</x:f>
        <x:v>0</x:v>
      </x:c>
      <x:c r="L43" s="64" t="str">
        <x:f>IF(B43="","",MAX(0,J43-K43))</x:f>
      </x:c>
      <x:c r="M43" s="74" t="str">
        <x:f>IF(B43="","",IFERROR(SUMIFS($G$6:$G$205,$A$6:$A$205,A43,$B$6:$B$205,B43)/L43,0))</x:f>
      </x:c>
      <x:c r="N43" s="60" t="str">
        <x:f>IF(B43="","",IF(M43&gt;1,"OVERALLOCATED",IF(M43&gt;=0.85,"NEAR CAPACITY","AVAILABLE")))</x:f>
      </x:c>
    </x:row>
    <x:row r="44" ht="22" customHeight="1">
      <x:c r="A44" s="70"/>
      <x:c r="B44" s="58"/>
      <x:c r="C44" s="60" t="str">
        <x:f>IFERROR(INDEX('Team Capacity'!$B$6:$B$105,MATCH(B44,'Team Capacity'!$A$6:$A$105,0)),"")</x:f>
      </x:c>
      <x:c r="D44" s="58"/>
      <x:c r="E44" s="60" t="str">
        <x:f>IFERROR(INDEX('Projects'!$B$6:$B$105,MATCH(D44,'Projects'!$A$6:$A$105,0)),"")</x:f>
      </x:c>
      <x:c r="F44" s="72"/>
      <x:c r="G44" s="63"/>
      <x:c r="H44" s="63"/>
      <x:c r="I44" s="63"/>
      <x:c r="J44" s="64" t="n">
        <x:f>IFERROR(INDEX('Team Capacity'!$E$6:$E$105,MATCH(B44,'Team Capacity'!$A$6:$A$105,0)),0)</x:f>
        <x:v>0</x:v>
      </x:c>
      <x:c r="K44" s="64" t="n">
        <x:f>IFERROR(INDEX('Team Capacity'!$F$6:$F$105,MATCH(B44,'Team Capacity'!$A$6:$A$105,0)),0)</x:f>
        <x:v>0</x:v>
      </x:c>
      <x:c r="L44" s="64" t="str">
        <x:f>IF(B44="","",MAX(0,J44-K44))</x:f>
      </x:c>
      <x:c r="M44" s="74" t="str">
        <x:f>IF(B44="","",IFERROR(SUMIFS($G$6:$G$205,$A$6:$A$205,A44,$B$6:$B$205,B44)/L44,0))</x:f>
      </x:c>
      <x:c r="N44" s="60" t="str">
        <x:f>IF(B44="","",IF(M44&gt;1,"OVERALLOCATED",IF(M44&gt;=0.85,"NEAR CAPACITY","AVAILABLE")))</x:f>
      </x:c>
    </x:row>
    <x:row r="45" ht="22" customHeight="1">
      <x:c r="A45" s="70"/>
      <x:c r="B45" s="58"/>
      <x:c r="C45" s="60" t="str">
        <x:f>IFERROR(INDEX('Team Capacity'!$B$6:$B$105,MATCH(B45,'Team Capacity'!$A$6:$A$105,0)),"")</x:f>
      </x:c>
      <x:c r="D45" s="58"/>
      <x:c r="E45" s="60" t="str">
        <x:f>IFERROR(INDEX('Projects'!$B$6:$B$105,MATCH(D45,'Projects'!$A$6:$A$105,0)),"")</x:f>
      </x:c>
      <x:c r="F45" s="72"/>
      <x:c r="G45" s="63"/>
      <x:c r="H45" s="63"/>
      <x:c r="I45" s="63"/>
      <x:c r="J45" s="64" t="n">
        <x:f>IFERROR(INDEX('Team Capacity'!$E$6:$E$105,MATCH(B45,'Team Capacity'!$A$6:$A$105,0)),0)</x:f>
        <x:v>0</x:v>
      </x:c>
      <x:c r="K45" s="64" t="n">
        <x:f>IFERROR(INDEX('Team Capacity'!$F$6:$F$105,MATCH(B45,'Team Capacity'!$A$6:$A$105,0)),0)</x:f>
        <x:v>0</x:v>
      </x:c>
      <x:c r="L45" s="64" t="str">
        <x:f>IF(B45="","",MAX(0,J45-K45))</x:f>
      </x:c>
      <x:c r="M45" s="74" t="str">
        <x:f>IF(B45="","",IFERROR(SUMIFS($G$6:$G$205,$A$6:$A$205,A45,$B$6:$B$205,B45)/L45,0))</x:f>
      </x:c>
      <x:c r="N45" s="60" t="str">
        <x:f>IF(B45="","",IF(M45&gt;1,"OVERALLOCATED",IF(M45&gt;=0.85,"NEAR CAPACITY","AVAILABLE")))</x:f>
      </x:c>
    </x:row>
    <x:row r="46" ht="22" customHeight="1">
      <x:c r="A46" s="70"/>
      <x:c r="B46" s="58"/>
      <x:c r="C46" s="60" t="str">
        <x:f>IFERROR(INDEX('Team Capacity'!$B$6:$B$105,MATCH(B46,'Team Capacity'!$A$6:$A$105,0)),"")</x:f>
      </x:c>
      <x:c r="D46" s="58"/>
      <x:c r="E46" s="60" t="str">
        <x:f>IFERROR(INDEX('Projects'!$B$6:$B$105,MATCH(D46,'Projects'!$A$6:$A$105,0)),"")</x:f>
      </x:c>
      <x:c r="F46" s="72"/>
      <x:c r="G46" s="63"/>
      <x:c r="H46" s="63"/>
      <x:c r="I46" s="63"/>
      <x:c r="J46" s="64" t="n">
        <x:f>IFERROR(INDEX('Team Capacity'!$E$6:$E$105,MATCH(B46,'Team Capacity'!$A$6:$A$105,0)),0)</x:f>
        <x:v>0</x:v>
      </x:c>
      <x:c r="K46" s="64" t="n">
        <x:f>IFERROR(INDEX('Team Capacity'!$F$6:$F$105,MATCH(B46,'Team Capacity'!$A$6:$A$105,0)),0)</x:f>
        <x:v>0</x:v>
      </x:c>
      <x:c r="L46" s="64" t="str">
        <x:f>IF(B46="","",MAX(0,J46-K46))</x:f>
      </x:c>
      <x:c r="M46" s="74" t="str">
        <x:f>IF(B46="","",IFERROR(SUMIFS($G$6:$G$205,$A$6:$A$205,A46,$B$6:$B$205,B46)/L46,0))</x:f>
      </x:c>
      <x:c r="N46" s="60" t="str">
        <x:f>IF(B46="","",IF(M46&gt;1,"OVERALLOCATED",IF(M46&gt;=0.85,"NEAR CAPACITY","AVAILABLE")))</x:f>
      </x:c>
    </x:row>
    <x:row r="47" ht="22" customHeight="1">
      <x:c r="A47" s="70"/>
      <x:c r="B47" s="58"/>
      <x:c r="C47" s="60" t="str">
        <x:f>IFERROR(INDEX('Team Capacity'!$B$6:$B$105,MATCH(B47,'Team Capacity'!$A$6:$A$105,0)),"")</x:f>
      </x:c>
      <x:c r="D47" s="58"/>
      <x:c r="E47" s="60" t="str">
        <x:f>IFERROR(INDEX('Projects'!$B$6:$B$105,MATCH(D47,'Projects'!$A$6:$A$105,0)),"")</x:f>
      </x:c>
      <x:c r="F47" s="72"/>
      <x:c r="G47" s="63"/>
      <x:c r="H47" s="63"/>
      <x:c r="I47" s="63"/>
      <x:c r="J47" s="64" t="n">
        <x:f>IFERROR(INDEX('Team Capacity'!$E$6:$E$105,MATCH(B47,'Team Capacity'!$A$6:$A$105,0)),0)</x:f>
        <x:v>0</x:v>
      </x:c>
      <x:c r="K47" s="64" t="n">
        <x:f>IFERROR(INDEX('Team Capacity'!$F$6:$F$105,MATCH(B47,'Team Capacity'!$A$6:$A$105,0)),0)</x:f>
        <x:v>0</x:v>
      </x:c>
      <x:c r="L47" s="64" t="str">
        <x:f>IF(B47="","",MAX(0,J47-K47))</x:f>
      </x:c>
      <x:c r="M47" s="74" t="str">
        <x:f>IF(B47="","",IFERROR(SUMIFS($G$6:$G$205,$A$6:$A$205,A47,$B$6:$B$205,B47)/L47,0))</x:f>
      </x:c>
      <x:c r="N47" s="60" t="str">
        <x:f>IF(B47="","",IF(M47&gt;1,"OVERALLOCATED",IF(M47&gt;=0.85,"NEAR CAPACITY","AVAILABLE")))</x:f>
      </x:c>
    </x:row>
    <x:row r="48" ht="22" customHeight="1">
      <x:c r="A48" s="70"/>
      <x:c r="B48" s="58"/>
      <x:c r="C48" s="60" t="str">
        <x:f>IFERROR(INDEX('Team Capacity'!$B$6:$B$105,MATCH(B48,'Team Capacity'!$A$6:$A$105,0)),"")</x:f>
      </x:c>
      <x:c r="D48" s="58"/>
      <x:c r="E48" s="60" t="str">
        <x:f>IFERROR(INDEX('Projects'!$B$6:$B$105,MATCH(D48,'Projects'!$A$6:$A$105,0)),"")</x:f>
      </x:c>
      <x:c r="F48" s="72"/>
      <x:c r="G48" s="63"/>
      <x:c r="H48" s="63"/>
      <x:c r="I48" s="63"/>
      <x:c r="J48" s="64" t="n">
        <x:f>IFERROR(INDEX('Team Capacity'!$E$6:$E$105,MATCH(B48,'Team Capacity'!$A$6:$A$105,0)),0)</x:f>
        <x:v>0</x:v>
      </x:c>
      <x:c r="K48" s="64" t="n">
        <x:f>IFERROR(INDEX('Team Capacity'!$F$6:$F$105,MATCH(B48,'Team Capacity'!$A$6:$A$105,0)),0)</x:f>
        <x:v>0</x:v>
      </x:c>
      <x:c r="L48" s="64" t="str">
        <x:f>IF(B48="","",MAX(0,J48-K48))</x:f>
      </x:c>
      <x:c r="M48" s="74" t="str">
        <x:f>IF(B48="","",IFERROR(SUMIFS($G$6:$G$205,$A$6:$A$205,A48,$B$6:$B$205,B48)/L48,0))</x:f>
      </x:c>
      <x:c r="N48" s="60" t="str">
        <x:f>IF(B48="","",IF(M48&gt;1,"OVERALLOCATED",IF(M48&gt;=0.85,"NEAR CAPACITY","AVAILABLE")))</x:f>
      </x:c>
    </x:row>
    <x:row r="49" ht="22" customHeight="1">
      <x:c r="A49" s="70"/>
      <x:c r="B49" s="58"/>
      <x:c r="C49" s="60" t="str">
        <x:f>IFERROR(INDEX('Team Capacity'!$B$6:$B$105,MATCH(B49,'Team Capacity'!$A$6:$A$105,0)),"")</x:f>
      </x:c>
      <x:c r="D49" s="58"/>
      <x:c r="E49" s="60" t="str">
        <x:f>IFERROR(INDEX('Projects'!$B$6:$B$105,MATCH(D49,'Projects'!$A$6:$A$105,0)),"")</x:f>
      </x:c>
      <x:c r="F49" s="72"/>
      <x:c r="G49" s="63"/>
      <x:c r="H49" s="63"/>
      <x:c r="I49" s="63"/>
      <x:c r="J49" s="64" t="n">
        <x:f>IFERROR(INDEX('Team Capacity'!$E$6:$E$105,MATCH(B49,'Team Capacity'!$A$6:$A$105,0)),0)</x:f>
        <x:v>0</x:v>
      </x:c>
      <x:c r="K49" s="64" t="n">
        <x:f>IFERROR(INDEX('Team Capacity'!$F$6:$F$105,MATCH(B49,'Team Capacity'!$A$6:$A$105,0)),0)</x:f>
        <x:v>0</x:v>
      </x:c>
      <x:c r="L49" s="64" t="str">
        <x:f>IF(B49="","",MAX(0,J49-K49))</x:f>
      </x:c>
      <x:c r="M49" s="74" t="str">
        <x:f>IF(B49="","",IFERROR(SUMIFS($G$6:$G$205,$A$6:$A$205,A49,$B$6:$B$205,B49)/L49,0))</x:f>
      </x:c>
      <x:c r="N49" s="60" t="str">
        <x:f>IF(B49="","",IF(M49&gt;1,"OVERALLOCATED",IF(M49&gt;=0.85,"NEAR CAPACITY","AVAILABLE")))</x:f>
      </x:c>
    </x:row>
    <x:row r="50" ht="22" customHeight="1">
      <x:c r="A50" s="70"/>
      <x:c r="B50" s="58"/>
      <x:c r="C50" s="60" t="str">
        <x:f>IFERROR(INDEX('Team Capacity'!$B$6:$B$105,MATCH(B50,'Team Capacity'!$A$6:$A$105,0)),"")</x:f>
      </x:c>
      <x:c r="D50" s="58"/>
      <x:c r="E50" s="60" t="str">
        <x:f>IFERROR(INDEX('Projects'!$B$6:$B$105,MATCH(D50,'Projects'!$A$6:$A$105,0)),"")</x:f>
      </x:c>
      <x:c r="F50" s="72"/>
      <x:c r="G50" s="63"/>
      <x:c r="H50" s="63"/>
      <x:c r="I50" s="63"/>
      <x:c r="J50" s="64" t="n">
        <x:f>IFERROR(INDEX('Team Capacity'!$E$6:$E$105,MATCH(B50,'Team Capacity'!$A$6:$A$105,0)),0)</x:f>
        <x:v>0</x:v>
      </x:c>
      <x:c r="K50" s="64" t="n">
        <x:f>IFERROR(INDEX('Team Capacity'!$F$6:$F$105,MATCH(B50,'Team Capacity'!$A$6:$A$105,0)),0)</x:f>
        <x:v>0</x:v>
      </x:c>
      <x:c r="L50" s="64" t="str">
        <x:f>IF(B50="","",MAX(0,J50-K50))</x:f>
      </x:c>
      <x:c r="M50" s="74" t="str">
        <x:f>IF(B50="","",IFERROR(SUMIFS($G$6:$G$205,$A$6:$A$205,A50,$B$6:$B$205,B50)/L50,0))</x:f>
      </x:c>
      <x:c r="N50" s="60" t="str">
        <x:f>IF(B50="","",IF(M50&gt;1,"OVERALLOCATED",IF(M50&gt;=0.85,"NEAR CAPACITY","AVAILABLE")))</x:f>
      </x:c>
    </x:row>
    <x:row r="51" ht="22" customHeight="1">
      <x:c r="A51" s="70"/>
      <x:c r="B51" s="58"/>
      <x:c r="C51" s="60" t="str">
        <x:f>IFERROR(INDEX('Team Capacity'!$B$6:$B$105,MATCH(B51,'Team Capacity'!$A$6:$A$105,0)),"")</x:f>
      </x:c>
      <x:c r="D51" s="58"/>
      <x:c r="E51" s="60" t="str">
        <x:f>IFERROR(INDEX('Projects'!$B$6:$B$105,MATCH(D51,'Projects'!$A$6:$A$105,0)),"")</x:f>
      </x:c>
      <x:c r="F51" s="72"/>
      <x:c r="G51" s="63"/>
      <x:c r="H51" s="63"/>
      <x:c r="I51" s="63"/>
      <x:c r="J51" s="64" t="n">
        <x:f>IFERROR(INDEX('Team Capacity'!$E$6:$E$105,MATCH(B51,'Team Capacity'!$A$6:$A$105,0)),0)</x:f>
        <x:v>0</x:v>
      </x:c>
      <x:c r="K51" s="64" t="n">
        <x:f>IFERROR(INDEX('Team Capacity'!$F$6:$F$105,MATCH(B51,'Team Capacity'!$A$6:$A$105,0)),0)</x:f>
        <x:v>0</x:v>
      </x:c>
      <x:c r="L51" s="64" t="str">
        <x:f>IF(B51="","",MAX(0,J51-K51))</x:f>
      </x:c>
      <x:c r="M51" s="74" t="str">
        <x:f>IF(B51="","",IFERROR(SUMIFS($G$6:$G$205,$A$6:$A$205,A51,$B$6:$B$205,B51)/L51,0))</x:f>
      </x:c>
      <x:c r="N51" s="60" t="str">
        <x:f>IF(B51="","",IF(M51&gt;1,"OVERALLOCATED",IF(M51&gt;=0.85,"NEAR CAPACITY","AVAILABLE")))</x:f>
      </x:c>
    </x:row>
    <x:row r="52" ht="22" customHeight="1">
      <x:c r="A52" s="70"/>
      <x:c r="B52" s="58"/>
      <x:c r="C52" s="60" t="str">
        <x:f>IFERROR(INDEX('Team Capacity'!$B$6:$B$105,MATCH(B52,'Team Capacity'!$A$6:$A$105,0)),"")</x:f>
      </x:c>
      <x:c r="D52" s="58"/>
      <x:c r="E52" s="60" t="str">
        <x:f>IFERROR(INDEX('Projects'!$B$6:$B$105,MATCH(D52,'Projects'!$A$6:$A$105,0)),"")</x:f>
      </x:c>
      <x:c r="F52" s="72"/>
      <x:c r="G52" s="63"/>
      <x:c r="H52" s="63"/>
      <x:c r="I52" s="63"/>
      <x:c r="J52" s="64" t="n">
        <x:f>IFERROR(INDEX('Team Capacity'!$E$6:$E$105,MATCH(B52,'Team Capacity'!$A$6:$A$105,0)),0)</x:f>
        <x:v>0</x:v>
      </x:c>
      <x:c r="K52" s="64" t="n">
        <x:f>IFERROR(INDEX('Team Capacity'!$F$6:$F$105,MATCH(B52,'Team Capacity'!$A$6:$A$105,0)),0)</x:f>
        <x:v>0</x:v>
      </x:c>
      <x:c r="L52" s="64" t="str">
        <x:f>IF(B52="","",MAX(0,J52-K52))</x:f>
      </x:c>
      <x:c r="M52" s="74" t="str">
        <x:f>IF(B52="","",IFERROR(SUMIFS($G$6:$G$205,$A$6:$A$205,A52,$B$6:$B$205,B52)/L52,0))</x:f>
      </x:c>
      <x:c r="N52" s="60" t="str">
        <x:f>IF(B52="","",IF(M52&gt;1,"OVERALLOCATED",IF(M52&gt;=0.85,"NEAR CAPACITY","AVAILABLE")))</x:f>
      </x:c>
    </x:row>
    <x:row r="53" ht="22" customHeight="1">
      <x:c r="A53" s="70"/>
      <x:c r="B53" s="58"/>
      <x:c r="C53" s="60" t="str">
        <x:f>IFERROR(INDEX('Team Capacity'!$B$6:$B$105,MATCH(B53,'Team Capacity'!$A$6:$A$105,0)),"")</x:f>
      </x:c>
      <x:c r="D53" s="58"/>
      <x:c r="E53" s="60" t="str">
        <x:f>IFERROR(INDEX('Projects'!$B$6:$B$105,MATCH(D53,'Projects'!$A$6:$A$105,0)),"")</x:f>
      </x:c>
      <x:c r="F53" s="72"/>
      <x:c r="G53" s="63"/>
      <x:c r="H53" s="63"/>
      <x:c r="I53" s="63"/>
      <x:c r="J53" s="64" t="n">
        <x:f>IFERROR(INDEX('Team Capacity'!$E$6:$E$105,MATCH(B53,'Team Capacity'!$A$6:$A$105,0)),0)</x:f>
        <x:v>0</x:v>
      </x:c>
      <x:c r="K53" s="64" t="n">
        <x:f>IFERROR(INDEX('Team Capacity'!$F$6:$F$105,MATCH(B53,'Team Capacity'!$A$6:$A$105,0)),0)</x:f>
        <x:v>0</x:v>
      </x:c>
      <x:c r="L53" s="64" t="str">
        <x:f>IF(B53="","",MAX(0,J53-K53))</x:f>
      </x:c>
      <x:c r="M53" s="74" t="str">
        <x:f>IF(B53="","",IFERROR(SUMIFS($G$6:$G$205,$A$6:$A$205,A53,$B$6:$B$205,B53)/L53,0))</x:f>
      </x:c>
      <x:c r="N53" s="60" t="str">
        <x:f>IF(B53="","",IF(M53&gt;1,"OVERALLOCATED",IF(M53&gt;=0.85,"NEAR CAPACITY","AVAILABLE")))</x:f>
      </x:c>
    </x:row>
    <x:row r="54" ht="22" customHeight="1">
      <x:c r="A54" s="70"/>
      <x:c r="B54" s="58"/>
      <x:c r="C54" s="60" t="str">
        <x:f>IFERROR(INDEX('Team Capacity'!$B$6:$B$105,MATCH(B54,'Team Capacity'!$A$6:$A$105,0)),"")</x:f>
      </x:c>
      <x:c r="D54" s="58"/>
      <x:c r="E54" s="60" t="str">
        <x:f>IFERROR(INDEX('Projects'!$B$6:$B$105,MATCH(D54,'Projects'!$A$6:$A$105,0)),"")</x:f>
      </x:c>
      <x:c r="F54" s="72"/>
      <x:c r="G54" s="63"/>
      <x:c r="H54" s="63"/>
      <x:c r="I54" s="63"/>
      <x:c r="J54" s="64" t="n">
        <x:f>IFERROR(INDEX('Team Capacity'!$E$6:$E$105,MATCH(B54,'Team Capacity'!$A$6:$A$105,0)),0)</x:f>
        <x:v>0</x:v>
      </x:c>
      <x:c r="K54" s="64" t="n">
        <x:f>IFERROR(INDEX('Team Capacity'!$F$6:$F$105,MATCH(B54,'Team Capacity'!$A$6:$A$105,0)),0)</x:f>
        <x:v>0</x:v>
      </x:c>
      <x:c r="L54" s="64" t="str">
        <x:f>IF(B54="","",MAX(0,J54-K54))</x:f>
      </x:c>
      <x:c r="M54" s="74" t="str">
        <x:f>IF(B54="","",IFERROR(SUMIFS($G$6:$G$205,$A$6:$A$205,A54,$B$6:$B$205,B54)/L54,0))</x:f>
      </x:c>
      <x:c r="N54" s="60" t="str">
        <x:f>IF(B54="","",IF(M54&gt;1,"OVERALLOCATED",IF(M54&gt;=0.85,"NEAR CAPACITY","AVAILABLE")))</x:f>
      </x:c>
    </x:row>
    <x:row r="55" ht="22" customHeight="1">
      <x:c r="A55" s="70"/>
      <x:c r="B55" s="58"/>
      <x:c r="C55" s="60" t="str">
        <x:f>IFERROR(INDEX('Team Capacity'!$B$6:$B$105,MATCH(B55,'Team Capacity'!$A$6:$A$105,0)),"")</x:f>
      </x:c>
      <x:c r="D55" s="58"/>
      <x:c r="E55" s="60" t="str">
        <x:f>IFERROR(INDEX('Projects'!$B$6:$B$105,MATCH(D55,'Projects'!$A$6:$A$105,0)),"")</x:f>
      </x:c>
      <x:c r="F55" s="72"/>
      <x:c r="G55" s="63"/>
      <x:c r="H55" s="63"/>
      <x:c r="I55" s="63"/>
      <x:c r="J55" s="64" t="n">
        <x:f>IFERROR(INDEX('Team Capacity'!$E$6:$E$105,MATCH(B55,'Team Capacity'!$A$6:$A$105,0)),0)</x:f>
        <x:v>0</x:v>
      </x:c>
      <x:c r="K55" s="64" t="n">
        <x:f>IFERROR(INDEX('Team Capacity'!$F$6:$F$105,MATCH(B55,'Team Capacity'!$A$6:$A$105,0)),0)</x:f>
        <x:v>0</x:v>
      </x:c>
      <x:c r="L55" s="64" t="str">
        <x:f>IF(B55="","",MAX(0,J55-K55))</x:f>
      </x:c>
      <x:c r="M55" s="74" t="str">
        <x:f>IF(B55="","",IFERROR(SUMIFS($G$6:$G$205,$A$6:$A$205,A55,$B$6:$B$205,B55)/L55,0))</x:f>
      </x:c>
      <x:c r="N55" s="60" t="str">
        <x:f>IF(B55="","",IF(M55&gt;1,"OVERALLOCATED",IF(M55&gt;=0.85,"NEAR CAPACITY","AVAILABLE")))</x:f>
      </x:c>
    </x:row>
    <x:row r="56" ht="22" customHeight="1">
      <x:c r="A56" s="70"/>
      <x:c r="B56" s="58"/>
      <x:c r="C56" s="60" t="str">
        <x:f>IFERROR(INDEX('Team Capacity'!$B$6:$B$105,MATCH(B56,'Team Capacity'!$A$6:$A$105,0)),"")</x:f>
      </x:c>
      <x:c r="D56" s="58"/>
      <x:c r="E56" s="60" t="str">
        <x:f>IFERROR(INDEX('Projects'!$B$6:$B$105,MATCH(D56,'Projects'!$A$6:$A$105,0)),"")</x:f>
      </x:c>
      <x:c r="F56" s="72"/>
      <x:c r="G56" s="63"/>
      <x:c r="H56" s="63"/>
      <x:c r="I56" s="63"/>
      <x:c r="J56" s="64" t="n">
        <x:f>IFERROR(INDEX('Team Capacity'!$E$6:$E$105,MATCH(B56,'Team Capacity'!$A$6:$A$105,0)),0)</x:f>
        <x:v>0</x:v>
      </x:c>
      <x:c r="K56" s="64" t="n">
        <x:f>IFERROR(INDEX('Team Capacity'!$F$6:$F$105,MATCH(B56,'Team Capacity'!$A$6:$A$105,0)),0)</x:f>
        <x:v>0</x:v>
      </x:c>
      <x:c r="L56" s="64" t="str">
        <x:f>IF(B56="","",MAX(0,J56-K56))</x:f>
      </x:c>
      <x:c r="M56" s="74" t="str">
        <x:f>IF(B56="","",IFERROR(SUMIFS($G$6:$G$205,$A$6:$A$205,A56,$B$6:$B$205,B56)/L56,0))</x:f>
      </x:c>
      <x:c r="N56" s="60" t="str">
        <x:f>IF(B56="","",IF(M56&gt;1,"OVERALLOCATED",IF(M56&gt;=0.85,"NEAR CAPACITY","AVAILABLE")))</x:f>
      </x:c>
    </x:row>
    <x:row r="57" ht="22" customHeight="1">
      <x:c r="A57" s="70"/>
      <x:c r="B57" s="58"/>
      <x:c r="C57" s="60" t="str">
        <x:f>IFERROR(INDEX('Team Capacity'!$B$6:$B$105,MATCH(B57,'Team Capacity'!$A$6:$A$105,0)),"")</x:f>
      </x:c>
      <x:c r="D57" s="58"/>
      <x:c r="E57" s="60" t="str">
        <x:f>IFERROR(INDEX('Projects'!$B$6:$B$105,MATCH(D57,'Projects'!$A$6:$A$105,0)),"")</x:f>
      </x:c>
      <x:c r="F57" s="72"/>
      <x:c r="G57" s="63"/>
      <x:c r="H57" s="63"/>
      <x:c r="I57" s="63"/>
      <x:c r="J57" s="64" t="n">
        <x:f>IFERROR(INDEX('Team Capacity'!$E$6:$E$105,MATCH(B57,'Team Capacity'!$A$6:$A$105,0)),0)</x:f>
        <x:v>0</x:v>
      </x:c>
      <x:c r="K57" s="64" t="n">
        <x:f>IFERROR(INDEX('Team Capacity'!$F$6:$F$105,MATCH(B57,'Team Capacity'!$A$6:$A$105,0)),0)</x:f>
        <x:v>0</x:v>
      </x:c>
      <x:c r="L57" s="64" t="str">
        <x:f>IF(B57="","",MAX(0,J57-K57))</x:f>
      </x:c>
      <x:c r="M57" s="74" t="str">
        <x:f>IF(B57="","",IFERROR(SUMIFS($G$6:$G$205,$A$6:$A$205,A57,$B$6:$B$205,B57)/L57,0))</x:f>
      </x:c>
      <x:c r="N57" s="60" t="str">
        <x:f>IF(B57="","",IF(M57&gt;1,"OVERALLOCATED",IF(M57&gt;=0.85,"NEAR CAPACITY","AVAILABLE")))</x:f>
      </x:c>
    </x:row>
    <x:row r="58" ht="22" customHeight="1">
      <x:c r="A58" s="70"/>
      <x:c r="B58" s="58"/>
      <x:c r="C58" s="60" t="str">
        <x:f>IFERROR(INDEX('Team Capacity'!$B$6:$B$105,MATCH(B58,'Team Capacity'!$A$6:$A$105,0)),"")</x:f>
      </x:c>
      <x:c r="D58" s="58"/>
      <x:c r="E58" s="60" t="str">
        <x:f>IFERROR(INDEX('Projects'!$B$6:$B$105,MATCH(D58,'Projects'!$A$6:$A$105,0)),"")</x:f>
      </x:c>
      <x:c r="F58" s="72"/>
      <x:c r="G58" s="63"/>
      <x:c r="H58" s="63"/>
      <x:c r="I58" s="63"/>
      <x:c r="J58" s="64" t="n">
        <x:f>IFERROR(INDEX('Team Capacity'!$E$6:$E$105,MATCH(B58,'Team Capacity'!$A$6:$A$105,0)),0)</x:f>
        <x:v>0</x:v>
      </x:c>
      <x:c r="K58" s="64" t="n">
        <x:f>IFERROR(INDEX('Team Capacity'!$F$6:$F$105,MATCH(B58,'Team Capacity'!$A$6:$A$105,0)),0)</x:f>
        <x:v>0</x:v>
      </x:c>
      <x:c r="L58" s="64" t="str">
        <x:f>IF(B58="","",MAX(0,J58-K58))</x:f>
      </x:c>
      <x:c r="M58" s="74" t="str">
        <x:f>IF(B58="","",IFERROR(SUMIFS($G$6:$G$205,$A$6:$A$205,A58,$B$6:$B$205,B58)/L58,0))</x:f>
      </x:c>
      <x:c r="N58" s="60" t="str">
        <x:f>IF(B58="","",IF(M58&gt;1,"OVERALLOCATED",IF(M58&gt;=0.85,"NEAR CAPACITY","AVAILABLE")))</x:f>
      </x:c>
    </x:row>
    <x:row r="59" ht="22" customHeight="1">
      <x:c r="A59" s="70"/>
      <x:c r="B59" s="58"/>
      <x:c r="C59" s="60" t="str">
        <x:f>IFERROR(INDEX('Team Capacity'!$B$6:$B$105,MATCH(B59,'Team Capacity'!$A$6:$A$105,0)),"")</x:f>
      </x:c>
      <x:c r="D59" s="58"/>
      <x:c r="E59" s="60" t="str">
        <x:f>IFERROR(INDEX('Projects'!$B$6:$B$105,MATCH(D59,'Projects'!$A$6:$A$105,0)),"")</x:f>
      </x:c>
      <x:c r="F59" s="72"/>
      <x:c r="G59" s="63"/>
      <x:c r="H59" s="63"/>
      <x:c r="I59" s="63"/>
      <x:c r="J59" s="64" t="n">
        <x:f>IFERROR(INDEX('Team Capacity'!$E$6:$E$105,MATCH(B59,'Team Capacity'!$A$6:$A$105,0)),0)</x:f>
        <x:v>0</x:v>
      </x:c>
      <x:c r="K59" s="64" t="n">
        <x:f>IFERROR(INDEX('Team Capacity'!$F$6:$F$105,MATCH(B59,'Team Capacity'!$A$6:$A$105,0)),0)</x:f>
        <x:v>0</x:v>
      </x:c>
      <x:c r="L59" s="64" t="str">
        <x:f>IF(B59="","",MAX(0,J59-K59))</x:f>
      </x:c>
      <x:c r="M59" s="74" t="str">
        <x:f>IF(B59="","",IFERROR(SUMIFS($G$6:$G$205,$A$6:$A$205,A59,$B$6:$B$205,B59)/L59,0))</x:f>
      </x:c>
      <x:c r="N59" s="60" t="str">
        <x:f>IF(B59="","",IF(M59&gt;1,"OVERALLOCATED",IF(M59&gt;=0.85,"NEAR CAPACITY","AVAILABLE")))</x:f>
      </x:c>
    </x:row>
    <x:row r="60" ht="22" customHeight="1">
      <x:c r="A60" s="70"/>
      <x:c r="B60" s="58"/>
      <x:c r="C60" s="60" t="str">
        <x:f>IFERROR(INDEX('Team Capacity'!$B$6:$B$105,MATCH(B60,'Team Capacity'!$A$6:$A$105,0)),"")</x:f>
      </x:c>
      <x:c r="D60" s="58"/>
      <x:c r="E60" s="60" t="str">
        <x:f>IFERROR(INDEX('Projects'!$B$6:$B$105,MATCH(D60,'Projects'!$A$6:$A$105,0)),"")</x:f>
      </x:c>
      <x:c r="F60" s="72"/>
      <x:c r="G60" s="63"/>
      <x:c r="H60" s="63"/>
      <x:c r="I60" s="63"/>
      <x:c r="J60" s="64" t="n">
        <x:f>IFERROR(INDEX('Team Capacity'!$E$6:$E$105,MATCH(B60,'Team Capacity'!$A$6:$A$105,0)),0)</x:f>
        <x:v>0</x:v>
      </x:c>
      <x:c r="K60" s="64" t="n">
        <x:f>IFERROR(INDEX('Team Capacity'!$F$6:$F$105,MATCH(B60,'Team Capacity'!$A$6:$A$105,0)),0)</x:f>
        <x:v>0</x:v>
      </x:c>
      <x:c r="L60" s="64" t="str">
        <x:f>IF(B60="","",MAX(0,J60-K60))</x:f>
      </x:c>
      <x:c r="M60" s="74" t="str">
        <x:f>IF(B60="","",IFERROR(SUMIFS($G$6:$G$205,$A$6:$A$205,A60,$B$6:$B$205,B60)/L60,0))</x:f>
      </x:c>
      <x:c r="N60" s="60" t="str">
        <x:f>IF(B60="","",IF(M60&gt;1,"OVERALLOCATED",IF(M60&gt;=0.85,"NEAR CAPACITY","AVAILABLE")))</x:f>
      </x:c>
    </x:row>
    <x:row r="61" ht="22" customHeight="1">
      <x:c r="A61" s="70"/>
      <x:c r="B61" s="58"/>
      <x:c r="C61" s="60" t="str">
        <x:f>IFERROR(INDEX('Team Capacity'!$B$6:$B$105,MATCH(B61,'Team Capacity'!$A$6:$A$105,0)),"")</x:f>
      </x:c>
      <x:c r="D61" s="58"/>
      <x:c r="E61" s="60" t="str">
        <x:f>IFERROR(INDEX('Projects'!$B$6:$B$105,MATCH(D61,'Projects'!$A$6:$A$105,0)),"")</x:f>
      </x:c>
      <x:c r="F61" s="72"/>
      <x:c r="G61" s="63"/>
      <x:c r="H61" s="63"/>
      <x:c r="I61" s="63"/>
      <x:c r="J61" s="64" t="n">
        <x:f>IFERROR(INDEX('Team Capacity'!$E$6:$E$105,MATCH(B61,'Team Capacity'!$A$6:$A$105,0)),0)</x:f>
        <x:v>0</x:v>
      </x:c>
      <x:c r="K61" s="64" t="n">
        <x:f>IFERROR(INDEX('Team Capacity'!$F$6:$F$105,MATCH(B61,'Team Capacity'!$A$6:$A$105,0)),0)</x:f>
        <x:v>0</x:v>
      </x:c>
      <x:c r="L61" s="64" t="str">
        <x:f>IF(B61="","",MAX(0,J61-K61))</x:f>
      </x:c>
      <x:c r="M61" s="74" t="str">
        <x:f>IF(B61="","",IFERROR(SUMIFS($G$6:$G$205,$A$6:$A$205,A61,$B$6:$B$205,B61)/L61,0))</x:f>
      </x:c>
      <x:c r="N61" s="60" t="str">
        <x:f>IF(B61="","",IF(M61&gt;1,"OVERALLOCATED",IF(M61&gt;=0.85,"NEAR CAPACITY","AVAILABLE")))</x:f>
      </x:c>
    </x:row>
    <x:row r="62" ht="22" customHeight="1">
      <x:c r="A62" s="70"/>
      <x:c r="B62" s="58"/>
      <x:c r="C62" s="60" t="str">
        <x:f>IFERROR(INDEX('Team Capacity'!$B$6:$B$105,MATCH(B62,'Team Capacity'!$A$6:$A$105,0)),"")</x:f>
      </x:c>
      <x:c r="D62" s="58"/>
      <x:c r="E62" s="60" t="str">
        <x:f>IFERROR(INDEX('Projects'!$B$6:$B$105,MATCH(D62,'Projects'!$A$6:$A$105,0)),"")</x:f>
      </x:c>
      <x:c r="F62" s="72"/>
      <x:c r="G62" s="63"/>
      <x:c r="H62" s="63"/>
      <x:c r="I62" s="63"/>
      <x:c r="J62" s="64" t="n">
        <x:f>IFERROR(INDEX('Team Capacity'!$E$6:$E$105,MATCH(B62,'Team Capacity'!$A$6:$A$105,0)),0)</x:f>
        <x:v>0</x:v>
      </x:c>
      <x:c r="K62" s="64" t="n">
        <x:f>IFERROR(INDEX('Team Capacity'!$F$6:$F$105,MATCH(B62,'Team Capacity'!$A$6:$A$105,0)),0)</x:f>
        <x:v>0</x:v>
      </x:c>
      <x:c r="L62" s="64" t="str">
        <x:f>IF(B62="","",MAX(0,J62-K62))</x:f>
      </x:c>
      <x:c r="M62" s="74" t="str">
        <x:f>IF(B62="","",IFERROR(SUMIFS($G$6:$G$205,$A$6:$A$205,A62,$B$6:$B$205,B62)/L62,0))</x:f>
      </x:c>
      <x:c r="N62" s="60" t="str">
        <x:f>IF(B62="","",IF(M62&gt;1,"OVERALLOCATED",IF(M62&gt;=0.85,"NEAR CAPACITY","AVAILABLE")))</x:f>
      </x:c>
    </x:row>
    <x:row r="63" ht="22" customHeight="1">
      <x:c r="A63" s="70"/>
      <x:c r="B63" s="58"/>
      <x:c r="C63" s="60" t="str">
        <x:f>IFERROR(INDEX('Team Capacity'!$B$6:$B$105,MATCH(B63,'Team Capacity'!$A$6:$A$105,0)),"")</x:f>
      </x:c>
      <x:c r="D63" s="58"/>
      <x:c r="E63" s="60" t="str">
        <x:f>IFERROR(INDEX('Projects'!$B$6:$B$105,MATCH(D63,'Projects'!$A$6:$A$105,0)),"")</x:f>
      </x:c>
      <x:c r="F63" s="72"/>
      <x:c r="G63" s="63"/>
      <x:c r="H63" s="63"/>
      <x:c r="I63" s="63"/>
      <x:c r="J63" s="64" t="n">
        <x:f>IFERROR(INDEX('Team Capacity'!$E$6:$E$105,MATCH(B63,'Team Capacity'!$A$6:$A$105,0)),0)</x:f>
        <x:v>0</x:v>
      </x:c>
      <x:c r="K63" s="64" t="n">
        <x:f>IFERROR(INDEX('Team Capacity'!$F$6:$F$105,MATCH(B63,'Team Capacity'!$A$6:$A$105,0)),0)</x:f>
        <x:v>0</x:v>
      </x:c>
      <x:c r="L63" s="64" t="str">
        <x:f>IF(B63="","",MAX(0,J63-K63))</x:f>
      </x:c>
      <x:c r="M63" s="74" t="str">
        <x:f>IF(B63="","",IFERROR(SUMIFS($G$6:$G$205,$A$6:$A$205,A63,$B$6:$B$205,B63)/L63,0))</x:f>
      </x:c>
      <x:c r="N63" s="60" t="str">
        <x:f>IF(B63="","",IF(M63&gt;1,"OVERALLOCATED",IF(M63&gt;=0.85,"NEAR CAPACITY","AVAILABLE")))</x:f>
      </x:c>
    </x:row>
    <x:row r="64" ht="22" customHeight="1">
      <x:c r="A64" s="70"/>
      <x:c r="B64" s="58"/>
      <x:c r="C64" s="60" t="str">
        <x:f>IFERROR(INDEX('Team Capacity'!$B$6:$B$105,MATCH(B64,'Team Capacity'!$A$6:$A$105,0)),"")</x:f>
      </x:c>
      <x:c r="D64" s="58"/>
      <x:c r="E64" s="60" t="str">
        <x:f>IFERROR(INDEX('Projects'!$B$6:$B$105,MATCH(D64,'Projects'!$A$6:$A$105,0)),"")</x:f>
      </x:c>
      <x:c r="F64" s="72"/>
      <x:c r="G64" s="63"/>
      <x:c r="H64" s="63"/>
      <x:c r="I64" s="63"/>
      <x:c r="J64" s="64" t="n">
        <x:f>IFERROR(INDEX('Team Capacity'!$E$6:$E$105,MATCH(B64,'Team Capacity'!$A$6:$A$105,0)),0)</x:f>
        <x:v>0</x:v>
      </x:c>
      <x:c r="K64" s="64" t="n">
        <x:f>IFERROR(INDEX('Team Capacity'!$F$6:$F$105,MATCH(B64,'Team Capacity'!$A$6:$A$105,0)),0)</x:f>
        <x:v>0</x:v>
      </x:c>
      <x:c r="L64" s="64" t="str">
        <x:f>IF(B64="","",MAX(0,J64-K64))</x:f>
      </x:c>
      <x:c r="M64" s="74" t="str">
        <x:f>IF(B64="","",IFERROR(SUMIFS($G$6:$G$205,$A$6:$A$205,A64,$B$6:$B$205,B64)/L64,0))</x:f>
      </x:c>
      <x:c r="N64" s="60" t="str">
        <x:f>IF(B64="","",IF(M64&gt;1,"OVERALLOCATED",IF(M64&gt;=0.85,"NEAR CAPACITY","AVAILABLE")))</x:f>
      </x:c>
    </x:row>
    <x:row r="65" ht="22" customHeight="1">
      <x:c r="A65" s="70"/>
      <x:c r="B65" s="58"/>
      <x:c r="C65" s="60" t="str">
        <x:f>IFERROR(INDEX('Team Capacity'!$B$6:$B$105,MATCH(B65,'Team Capacity'!$A$6:$A$105,0)),"")</x:f>
      </x:c>
      <x:c r="D65" s="58"/>
      <x:c r="E65" s="60" t="str">
        <x:f>IFERROR(INDEX('Projects'!$B$6:$B$105,MATCH(D65,'Projects'!$A$6:$A$105,0)),"")</x:f>
      </x:c>
      <x:c r="F65" s="72"/>
      <x:c r="G65" s="63"/>
      <x:c r="H65" s="63"/>
      <x:c r="I65" s="63"/>
      <x:c r="J65" s="64" t="n">
        <x:f>IFERROR(INDEX('Team Capacity'!$E$6:$E$105,MATCH(B65,'Team Capacity'!$A$6:$A$105,0)),0)</x:f>
        <x:v>0</x:v>
      </x:c>
      <x:c r="K65" s="64" t="n">
        <x:f>IFERROR(INDEX('Team Capacity'!$F$6:$F$105,MATCH(B65,'Team Capacity'!$A$6:$A$105,0)),0)</x:f>
        <x:v>0</x:v>
      </x:c>
      <x:c r="L65" s="64" t="str">
        <x:f>IF(B65="","",MAX(0,J65-K65))</x:f>
      </x:c>
      <x:c r="M65" s="74" t="str">
        <x:f>IF(B65="","",IFERROR(SUMIFS($G$6:$G$205,$A$6:$A$205,A65,$B$6:$B$205,B65)/L65,0))</x:f>
      </x:c>
      <x:c r="N65" s="60" t="str">
        <x:f>IF(B65="","",IF(M65&gt;1,"OVERALLOCATED",IF(M65&gt;=0.85,"NEAR CAPACITY","AVAILABLE")))</x:f>
      </x:c>
    </x:row>
    <x:row r="66" ht="22" customHeight="1">
      <x:c r="A66" s="70"/>
      <x:c r="B66" s="58"/>
      <x:c r="C66" s="60" t="str">
        <x:f>IFERROR(INDEX('Team Capacity'!$B$6:$B$105,MATCH(B66,'Team Capacity'!$A$6:$A$105,0)),"")</x:f>
      </x:c>
      <x:c r="D66" s="58"/>
      <x:c r="E66" s="60" t="str">
        <x:f>IFERROR(INDEX('Projects'!$B$6:$B$105,MATCH(D66,'Projects'!$A$6:$A$105,0)),"")</x:f>
      </x:c>
      <x:c r="F66" s="72"/>
      <x:c r="G66" s="63"/>
      <x:c r="H66" s="63"/>
      <x:c r="I66" s="63"/>
      <x:c r="J66" s="64" t="n">
        <x:f>IFERROR(INDEX('Team Capacity'!$E$6:$E$105,MATCH(B66,'Team Capacity'!$A$6:$A$105,0)),0)</x:f>
        <x:v>0</x:v>
      </x:c>
      <x:c r="K66" s="64" t="n">
        <x:f>IFERROR(INDEX('Team Capacity'!$F$6:$F$105,MATCH(B66,'Team Capacity'!$A$6:$A$105,0)),0)</x:f>
        <x:v>0</x:v>
      </x:c>
      <x:c r="L66" s="64" t="str">
        <x:f>IF(B66="","",MAX(0,J66-K66))</x:f>
      </x:c>
      <x:c r="M66" s="74" t="str">
        <x:f>IF(B66="","",IFERROR(SUMIFS($G$6:$G$205,$A$6:$A$205,A66,$B$6:$B$205,B66)/L66,0))</x:f>
      </x:c>
      <x:c r="N66" s="60" t="str">
        <x:f>IF(B66="","",IF(M66&gt;1,"OVERALLOCATED",IF(M66&gt;=0.85,"NEAR CAPACITY","AVAILABLE")))</x:f>
      </x:c>
    </x:row>
    <x:row r="67" ht="22" customHeight="1">
      <x:c r="A67" s="70"/>
      <x:c r="B67" s="58"/>
      <x:c r="C67" s="60" t="str">
        <x:f>IFERROR(INDEX('Team Capacity'!$B$6:$B$105,MATCH(B67,'Team Capacity'!$A$6:$A$105,0)),"")</x:f>
      </x:c>
      <x:c r="D67" s="58"/>
      <x:c r="E67" s="60" t="str">
        <x:f>IFERROR(INDEX('Projects'!$B$6:$B$105,MATCH(D67,'Projects'!$A$6:$A$105,0)),"")</x:f>
      </x:c>
      <x:c r="F67" s="72"/>
      <x:c r="G67" s="63"/>
      <x:c r="H67" s="63"/>
      <x:c r="I67" s="63"/>
      <x:c r="J67" s="64" t="n">
        <x:f>IFERROR(INDEX('Team Capacity'!$E$6:$E$105,MATCH(B67,'Team Capacity'!$A$6:$A$105,0)),0)</x:f>
        <x:v>0</x:v>
      </x:c>
      <x:c r="K67" s="64" t="n">
        <x:f>IFERROR(INDEX('Team Capacity'!$F$6:$F$105,MATCH(B67,'Team Capacity'!$A$6:$A$105,0)),0)</x:f>
        <x:v>0</x:v>
      </x:c>
      <x:c r="L67" s="64" t="str">
        <x:f>IF(B67="","",MAX(0,J67-K67))</x:f>
      </x:c>
      <x:c r="M67" s="74" t="str">
        <x:f>IF(B67="","",IFERROR(SUMIFS($G$6:$G$205,$A$6:$A$205,A67,$B$6:$B$205,B67)/L67,0))</x:f>
      </x:c>
      <x:c r="N67" s="60" t="str">
        <x:f>IF(B67="","",IF(M67&gt;1,"OVERALLOCATED",IF(M67&gt;=0.85,"NEAR CAPACITY","AVAILABLE")))</x:f>
      </x:c>
    </x:row>
    <x:row r="68" ht="22" customHeight="1">
      <x:c r="A68" s="70"/>
      <x:c r="B68" s="58"/>
      <x:c r="C68" s="60" t="str">
        <x:f>IFERROR(INDEX('Team Capacity'!$B$6:$B$105,MATCH(B68,'Team Capacity'!$A$6:$A$105,0)),"")</x:f>
      </x:c>
      <x:c r="D68" s="58"/>
      <x:c r="E68" s="60" t="str">
        <x:f>IFERROR(INDEX('Projects'!$B$6:$B$105,MATCH(D68,'Projects'!$A$6:$A$105,0)),"")</x:f>
      </x:c>
      <x:c r="F68" s="72"/>
      <x:c r="G68" s="63"/>
      <x:c r="H68" s="63"/>
      <x:c r="I68" s="63"/>
      <x:c r="J68" s="64" t="n">
        <x:f>IFERROR(INDEX('Team Capacity'!$E$6:$E$105,MATCH(B68,'Team Capacity'!$A$6:$A$105,0)),0)</x:f>
        <x:v>0</x:v>
      </x:c>
      <x:c r="K68" s="64" t="n">
        <x:f>IFERROR(INDEX('Team Capacity'!$F$6:$F$105,MATCH(B68,'Team Capacity'!$A$6:$A$105,0)),0)</x:f>
        <x:v>0</x:v>
      </x:c>
      <x:c r="L68" s="64" t="str">
        <x:f>IF(B68="","",MAX(0,J68-K68))</x:f>
      </x:c>
      <x:c r="M68" s="74" t="str">
        <x:f>IF(B68="","",IFERROR(SUMIFS($G$6:$G$205,$A$6:$A$205,A68,$B$6:$B$205,B68)/L68,0))</x:f>
      </x:c>
      <x:c r="N68" s="60" t="str">
        <x:f>IF(B68="","",IF(M68&gt;1,"OVERALLOCATED",IF(M68&gt;=0.85,"NEAR CAPACITY","AVAILABLE")))</x:f>
      </x:c>
    </x:row>
    <x:row r="69" ht="22" customHeight="1">
      <x:c r="A69" s="70"/>
      <x:c r="B69" s="58"/>
      <x:c r="C69" s="60" t="str">
        <x:f>IFERROR(INDEX('Team Capacity'!$B$6:$B$105,MATCH(B69,'Team Capacity'!$A$6:$A$105,0)),"")</x:f>
      </x:c>
      <x:c r="D69" s="58"/>
      <x:c r="E69" s="60" t="str">
        <x:f>IFERROR(INDEX('Projects'!$B$6:$B$105,MATCH(D69,'Projects'!$A$6:$A$105,0)),"")</x:f>
      </x:c>
      <x:c r="F69" s="72"/>
      <x:c r="G69" s="63"/>
      <x:c r="H69" s="63"/>
      <x:c r="I69" s="63"/>
      <x:c r="J69" s="64" t="n">
        <x:f>IFERROR(INDEX('Team Capacity'!$E$6:$E$105,MATCH(B69,'Team Capacity'!$A$6:$A$105,0)),0)</x:f>
        <x:v>0</x:v>
      </x:c>
      <x:c r="K69" s="64" t="n">
        <x:f>IFERROR(INDEX('Team Capacity'!$F$6:$F$105,MATCH(B69,'Team Capacity'!$A$6:$A$105,0)),0)</x:f>
        <x:v>0</x:v>
      </x:c>
      <x:c r="L69" s="64" t="str">
        <x:f>IF(B69="","",MAX(0,J69-K69))</x:f>
      </x:c>
      <x:c r="M69" s="74" t="str">
        <x:f>IF(B69="","",IFERROR(SUMIFS($G$6:$G$205,$A$6:$A$205,A69,$B$6:$B$205,B69)/L69,0))</x:f>
      </x:c>
      <x:c r="N69" s="60" t="str">
        <x:f>IF(B69="","",IF(M69&gt;1,"OVERALLOCATED",IF(M69&gt;=0.85,"NEAR CAPACITY","AVAILABLE")))</x:f>
      </x:c>
    </x:row>
    <x:row r="70" ht="22" customHeight="1">
      <x:c r="A70" s="70"/>
      <x:c r="B70" s="58"/>
      <x:c r="C70" s="60" t="str">
        <x:f>IFERROR(INDEX('Team Capacity'!$B$6:$B$105,MATCH(B70,'Team Capacity'!$A$6:$A$105,0)),"")</x:f>
      </x:c>
      <x:c r="D70" s="58"/>
      <x:c r="E70" s="60" t="str">
        <x:f>IFERROR(INDEX('Projects'!$B$6:$B$105,MATCH(D70,'Projects'!$A$6:$A$105,0)),"")</x:f>
      </x:c>
      <x:c r="F70" s="72"/>
      <x:c r="G70" s="63"/>
      <x:c r="H70" s="63"/>
      <x:c r="I70" s="63"/>
      <x:c r="J70" s="64" t="n">
        <x:f>IFERROR(INDEX('Team Capacity'!$E$6:$E$105,MATCH(B70,'Team Capacity'!$A$6:$A$105,0)),0)</x:f>
        <x:v>0</x:v>
      </x:c>
      <x:c r="K70" s="64" t="n">
        <x:f>IFERROR(INDEX('Team Capacity'!$F$6:$F$105,MATCH(B70,'Team Capacity'!$A$6:$A$105,0)),0)</x:f>
        <x:v>0</x:v>
      </x:c>
      <x:c r="L70" s="64" t="str">
        <x:f>IF(B70="","",MAX(0,J70-K70))</x:f>
      </x:c>
      <x:c r="M70" s="74" t="str">
        <x:f>IF(B70="","",IFERROR(SUMIFS($G$6:$G$205,$A$6:$A$205,A70,$B$6:$B$205,B70)/L70,0))</x:f>
      </x:c>
      <x:c r="N70" s="60" t="str">
        <x:f>IF(B70="","",IF(M70&gt;1,"OVERALLOCATED",IF(M70&gt;=0.85,"NEAR CAPACITY","AVAILABLE")))</x:f>
      </x:c>
    </x:row>
    <x:row r="71" ht="22" customHeight="1">
      <x:c r="A71" s="70"/>
      <x:c r="B71" s="58"/>
      <x:c r="C71" s="60" t="str">
        <x:f>IFERROR(INDEX('Team Capacity'!$B$6:$B$105,MATCH(B71,'Team Capacity'!$A$6:$A$105,0)),"")</x:f>
      </x:c>
      <x:c r="D71" s="58"/>
      <x:c r="E71" s="60" t="str">
        <x:f>IFERROR(INDEX('Projects'!$B$6:$B$105,MATCH(D71,'Projects'!$A$6:$A$105,0)),"")</x:f>
      </x:c>
      <x:c r="F71" s="72"/>
      <x:c r="G71" s="63"/>
      <x:c r="H71" s="63"/>
      <x:c r="I71" s="63"/>
      <x:c r="J71" s="64" t="n">
        <x:f>IFERROR(INDEX('Team Capacity'!$E$6:$E$105,MATCH(B71,'Team Capacity'!$A$6:$A$105,0)),0)</x:f>
        <x:v>0</x:v>
      </x:c>
      <x:c r="K71" s="64" t="n">
        <x:f>IFERROR(INDEX('Team Capacity'!$F$6:$F$105,MATCH(B71,'Team Capacity'!$A$6:$A$105,0)),0)</x:f>
        <x:v>0</x:v>
      </x:c>
      <x:c r="L71" s="64" t="str">
        <x:f>IF(B71="","",MAX(0,J71-K71))</x:f>
      </x:c>
      <x:c r="M71" s="74" t="str">
        <x:f>IF(B71="","",IFERROR(SUMIFS($G$6:$G$205,$A$6:$A$205,A71,$B$6:$B$205,B71)/L71,0))</x:f>
      </x:c>
      <x:c r="N71" s="60" t="str">
        <x:f>IF(B71="","",IF(M71&gt;1,"OVERALLOCATED",IF(M71&gt;=0.85,"NEAR CAPACITY","AVAILABLE")))</x:f>
      </x:c>
    </x:row>
    <x:row r="72" ht="22" customHeight="1">
      <x:c r="A72" s="70"/>
      <x:c r="B72" s="58"/>
      <x:c r="C72" s="60" t="str">
        <x:f>IFERROR(INDEX('Team Capacity'!$B$6:$B$105,MATCH(B72,'Team Capacity'!$A$6:$A$105,0)),"")</x:f>
      </x:c>
      <x:c r="D72" s="58"/>
      <x:c r="E72" s="60" t="str">
        <x:f>IFERROR(INDEX('Projects'!$B$6:$B$105,MATCH(D72,'Projects'!$A$6:$A$105,0)),"")</x:f>
      </x:c>
      <x:c r="F72" s="72"/>
      <x:c r="G72" s="63"/>
      <x:c r="H72" s="63"/>
      <x:c r="I72" s="63"/>
      <x:c r="J72" s="64" t="n">
        <x:f>IFERROR(INDEX('Team Capacity'!$E$6:$E$105,MATCH(B72,'Team Capacity'!$A$6:$A$105,0)),0)</x:f>
        <x:v>0</x:v>
      </x:c>
      <x:c r="K72" s="64" t="n">
        <x:f>IFERROR(INDEX('Team Capacity'!$F$6:$F$105,MATCH(B72,'Team Capacity'!$A$6:$A$105,0)),0)</x:f>
        <x:v>0</x:v>
      </x:c>
      <x:c r="L72" s="64" t="str">
        <x:f>IF(B72="","",MAX(0,J72-K72))</x:f>
      </x:c>
      <x:c r="M72" s="74" t="str">
        <x:f>IF(B72="","",IFERROR(SUMIFS($G$6:$G$205,$A$6:$A$205,A72,$B$6:$B$205,B72)/L72,0))</x:f>
      </x:c>
      <x:c r="N72" s="60" t="str">
        <x:f>IF(B72="","",IF(M72&gt;1,"OVERALLOCATED",IF(M72&gt;=0.85,"NEAR CAPACITY","AVAILABLE")))</x:f>
      </x:c>
    </x:row>
    <x:row r="73" ht="22" customHeight="1">
      <x:c r="A73" s="70"/>
      <x:c r="B73" s="58"/>
      <x:c r="C73" s="60" t="str">
        <x:f>IFERROR(INDEX('Team Capacity'!$B$6:$B$105,MATCH(B73,'Team Capacity'!$A$6:$A$105,0)),"")</x:f>
      </x:c>
      <x:c r="D73" s="58"/>
      <x:c r="E73" s="60" t="str">
        <x:f>IFERROR(INDEX('Projects'!$B$6:$B$105,MATCH(D73,'Projects'!$A$6:$A$105,0)),"")</x:f>
      </x:c>
      <x:c r="F73" s="72"/>
      <x:c r="G73" s="63"/>
      <x:c r="H73" s="63"/>
      <x:c r="I73" s="63"/>
      <x:c r="J73" s="64" t="n">
        <x:f>IFERROR(INDEX('Team Capacity'!$E$6:$E$105,MATCH(B73,'Team Capacity'!$A$6:$A$105,0)),0)</x:f>
        <x:v>0</x:v>
      </x:c>
      <x:c r="K73" s="64" t="n">
        <x:f>IFERROR(INDEX('Team Capacity'!$F$6:$F$105,MATCH(B73,'Team Capacity'!$A$6:$A$105,0)),0)</x:f>
        <x:v>0</x:v>
      </x:c>
      <x:c r="L73" s="64" t="str">
        <x:f>IF(B73="","",MAX(0,J73-K73))</x:f>
      </x:c>
      <x:c r="M73" s="74" t="str">
        <x:f>IF(B73="","",IFERROR(SUMIFS($G$6:$G$205,$A$6:$A$205,A73,$B$6:$B$205,B73)/L73,0))</x:f>
      </x:c>
      <x:c r="N73" s="60" t="str">
        <x:f>IF(B73="","",IF(M73&gt;1,"OVERALLOCATED",IF(M73&gt;=0.85,"NEAR CAPACITY","AVAILABLE")))</x:f>
      </x:c>
    </x:row>
    <x:row r="74" ht="22" customHeight="1">
      <x:c r="A74" s="70"/>
      <x:c r="B74" s="58"/>
      <x:c r="C74" s="60" t="str">
        <x:f>IFERROR(INDEX('Team Capacity'!$B$6:$B$105,MATCH(B74,'Team Capacity'!$A$6:$A$105,0)),"")</x:f>
      </x:c>
      <x:c r="D74" s="58"/>
      <x:c r="E74" s="60" t="str">
        <x:f>IFERROR(INDEX('Projects'!$B$6:$B$105,MATCH(D74,'Projects'!$A$6:$A$105,0)),"")</x:f>
      </x:c>
      <x:c r="F74" s="72"/>
      <x:c r="G74" s="63"/>
      <x:c r="H74" s="63"/>
      <x:c r="I74" s="63"/>
      <x:c r="J74" s="64" t="n">
        <x:f>IFERROR(INDEX('Team Capacity'!$E$6:$E$105,MATCH(B74,'Team Capacity'!$A$6:$A$105,0)),0)</x:f>
        <x:v>0</x:v>
      </x:c>
      <x:c r="K74" s="64" t="n">
        <x:f>IFERROR(INDEX('Team Capacity'!$F$6:$F$105,MATCH(B74,'Team Capacity'!$A$6:$A$105,0)),0)</x:f>
        <x:v>0</x:v>
      </x:c>
      <x:c r="L74" s="64" t="str">
        <x:f>IF(B74="","",MAX(0,J74-K74))</x:f>
      </x:c>
      <x:c r="M74" s="74" t="str">
        <x:f>IF(B74="","",IFERROR(SUMIFS($G$6:$G$205,$A$6:$A$205,A74,$B$6:$B$205,B74)/L74,0))</x:f>
      </x:c>
      <x:c r="N74" s="60" t="str">
        <x:f>IF(B74="","",IF(M74&gt;1,"OVERALLOCATED",IF(M74&gt;=0.85,"NEAR CAPACITY","AVAILABLE")))</x:f>
      </x:c>
    </x:row>
    <x:row r="75" ht="22" customHeight="1">
      <x:c r="A75" s="70"/>
      <x:c r="B75" s="58"/>
      <x:c r="C75" s="60" t="str">
        <x:f>IFERROR(INDEX('Team Capacity'!$B$6:$B$105,MATCH(B75,'Team Capacity'!$A$6:$A$105,0)),"")</x:f>
      </x:c>
      <x:c r="D75" s="58"/>
      <x:c r="E75" s="60" t="str">
        <x:f>IFERROR(INDEX('Projects'!$B$6:$B$105,MATCH(D75,'Projects'!$A$6:$A$105,0)),"")</x:f>
      </x:c>
      <x:c r="F75" s="72"/>
      <x:c r="G75" s="63"/>
      <x:c r="H75" s="63"/>
      <x:c r="I75" s="63"/>
      <x:c r="J75" s="64" t="n">
        <x:f>IFERROR(INDEX('Team Capacity'!$E$6:$E$105,MATCH(B75,'Team Capacity'!$A$6:$A$105,0)),0)</x:f>
        <x:v>0</x:v>
      </x:c>
      <x:c r="K75" s="64" t="n">
        <x:f>IFERROR(INDEX('Team Capacity'!$F$6:$F$105,MATCH(B75,'Team Capacity'!$A$6:$A$105,0)),0)</x:f>
        <x:v>0</x:v>
      </x:c>
      <x:c r="L75" s="64" t="str">
        <x:f>IF(B75="","",MAX(0,J75-K75))</x:f>
      </x:c>
      <x:c r="M75" s="74" t="str">
        <x:f>IF(B75="","",IFERROR(SUMIFS($G$6:$G$205,$A$6:$A$205,A75,$B$6:$B$205,B75)/L75,0))</x:f>
      </x:c>
      <x:c r="N75" s="60" t="str">
        <x:f>IF(B75="","",IF(M75&gt;1,"OVERALLOCATED",IF(M75&gt;=0.85,"NEAR CAPACITY","AVAILABLE")))</x:f>
      </x:c>
    </x:row>
    <x:row r="76" ht="22" customHeight="1">
      <x:c r="A76" s="70"/>
      <x:c r="B76" s="58"/>
      <x:c r="C76" s="60" t="str">
        <x:f>IFERROR(INDEX('Team Capacity'!$B$6:$B$105,MATCH(B76,'Team Capacity'!$A$6:$A$105,0)),"")</x:f>
      </x:c>
      <x:c r="D76" s="58"/>
      <x:c r="E76" s="60" t="str">
        <x:f>IFERROR(INDEX('Projects'!$B$6:$B$105,MATCH(D76,'Projects'!$A$6:$A$105,0)),"")</x:f>
      </x:c>
      <x:c r="F76" s="72"/>
      <x:c r="G76" s="63"/>
      <x:c r="H76" s="63"/>
      <x:c r="I76" s="63"/>
      <x:c r="J76" s="64" t="n">
        <x:f>IFERROR(INDEX('Team Capacity'!$E$6:$E$105,MATCH(B76,'Team Capacity'!$A$6:$A$105,0)),0)</x:f>
        <x:v>0</x:v>
      </x:c>
      <x:c r="K76" s="64" t="n">
        <x:f>IFERROR(INDEX('Team Capacity'!$F$6:$F$105,MATCH(B76,'Team Capacity'!$A$6:$A$105,0)),0)</x:f>
        <x:v>0</x:v>
      </x:c>
      <x:c r="L76" s="64" t="str">
        <x:f>IF(B76="","",MAX(0,J76-K76))</x:f>
      </x:c>
      <x:c r="M76" s="74" t="str">
        <x:f>IF(B76="","",IFERROR(SUMIFS($G$6:$G$205,$A$6:$A$205,A76,$B$6:$B$205,B76)/L76,0))</x:f>
      </x:c>
      <x:c r="N76" s="60" t="str">
        <x:f>IF(B76="","",IF(M76&gt;1,"OVERALLOCATED",IF(M76&gt;=0.85,"NEAR CAPACITY","AVAILABLE")))</x:f>
      </x:c>
    </x:row>
    <x:row r="77" ht="22" customHeight="1">
      <x:c r="A77" s="70"/>
      <x:c r="B77" s="58"/>
      <x:c r="C77" s="60" t="str">
        <x:f>IFERROR(INDEX('Team Capacity'!$B$6:$B$105,MATCH(B77,'Team Capacity'!$A$6:$A$105,0)),"")</x:f>
      </x:c>
      <x:c r="D77" s="58"/>
      <x:c r="E77" s="60" t="str">
        <x:f>IFERROR(INDEX('Projects'!$B$6:$B$105,MATCH(D77,'Projects'!$A$6:$A$105,0)),"")</x:f>
      </x:c>
      <x:c r="F77" s="72"/>
      <x:c r="G77" s="63"/>
      <x:c r="H77" s="63"/>
      <x:c r="I77" s="63"/>
      <x:c r="J77" s="64" t="n">
        <x:f>IFERROR(INDEX('Team Capacity'!$E$6:$E$105,MATCH(B77,'Team Capacity'!$A$6:$A$105,0)),0)</x:f>
        <x:v>0</x:v>
      </x:c>
      <x:c r="K77" s="64" t="n">
        <x:f>IFERROR(INDEX('Team Capacity'!$F$6:$F$105,MATCH(B77,'Team Capacity'!$A$6:$A$105,0)),0)</x:f>
        <x:v>0</x:v>
      </x:c>
      <x:c r="L77" s="64" t="str">
        <x:f>IF(B77="","",MAX(0,J77-K77))</x:f>
      </x:c>
      <x:c r="M77" s="74" t="str">
        <x:f>IF(B77="","",IFERROR(SUMIFS($G$6:$G$205,$A$6:$A$205,A77,$B$6:$B$205,B77)/L77,0))</x:f>
      </x:c>
      <x:c r="N77" s="60" t="str">
        <x:f>IF(B77="","",IF(M77&gt;1,"OVERALLOCATED",IF(M77&gt;=0.85,"NEAR CAPACITY","AVAILABLE")))</x:f>
      </x:c>
    </x:row>
    <x:row r="78" ht="22" customHeight="1">
      <x:c r="A78" s="70"/>
      <x:c r="B78" s="58"/>
      <x:c r="C78" s="60" t="str">
        <x:f>IFERROR(INDEX('Team Capacity'!$B$6:$B$105,MATCH(B78,'Team Capacity'!$A$6:$A$105,0)),"")</x:f>
      </x:c>
      <x:c r="D78" s="58"/>
      <x:c r="E78" s="60" t="str">
        <x:f>IFERROR(INDEX('Projects'!$B$6:$B$105,MATCH(D78,'Projects'!$A$6:$A$105,0)),"")</x:f>
      </x:c>
      <x:c r="F78" s="72"/>
      <x:c r="G78" s="63"/>
      <x:c r="H78" s="63"/>
      <x:c r="I78" s="63"/>
      <x:c r="J78" s="64" t="n">
        <x:f>IFERROR(INDEX('Team Capacity'!$E$6:$E$105,MATCH(B78,'Team Capacity'!$A$6:$A$105,0)),0)</x:f>
        <x:v>0</x:v>
      </x:c>
      <x:c r="K78" s="64" t="n">
        <x:f>IFERROR(INDEX('Team Capacity'!$F$6:$F$105,MATCH(B78,'Team Capacity'!$A$6:$A$105,0)),0)</x:f>
        <x:v>0</x:v>
      </x:c>
      <x:c r="L78" s="64" t="str">
        <x:f>IF(B78="","",MAX(0,J78-K78))</x:f>
      </x:c>
      <x:c r="M78" s="74" t="str">
        <x:f>IF(B78="","",IFERROR(SUMIFS($G$6:$G$205,$A$6:$A$205,A78,$B$6:$B$205,B78)/L78,0))</x:f>
      </x:c>
      <x:c r="N78" s="60" t="str">
        <x:f>IF(B78="","",IF(M78&gt;1,"OVERALLOCATED",IF(M78&gt;=0.85,"NEAR CAPACITY","AVAILABLE")))</x:f>
      </x:c>
    </x:row>
    <x:row r="79" ht="22" customHeight="1">
      <x:c r="A79" s="70"/>
      <x:c r="B79" s="58"/>
      <x:c r="C79" s="60" t="str">
        <x:f>IFERROR(INDEX('Team Capacity'!$B$6:$B$105,MATCH(B79,'Team Capacity'!$A$6:$A$105,0)),"")</x:f>
      </x:c>
      <x:c r="D79" s="58"/>
      <x:c r="E79" s="60" t="str">
        <x:f>IFERROR(INDEX('Projects'!$B$6:$B$105,MATCH(D79,'Projects'!$A$6:$A$105,0)),"")</x:f>
      </x:c>
      <x:c r="F79" s="72"/>
      <x:c r="G79" s="63"/>
      <x:c r="H79" s="63"/>
      <x:c r="I79" s="63"/>
      <x:c r="J79" s="64" t="n">
        <x:f>IFERROR(INDEX('Team Capacity'!$E$6:$E$105,MATCH(B79,'Team Capacity'!$A$6:$A$105,0)),0)</x:f>
        <x:v>0</x:v>
      </x:c>
      <x:c r="K79" s="64" t="n">
        <x:f>IFERROR(INDEX('Team Capacity'!$F$6:$F$105,MATCH(B79,'Team Capacity'!$A$6:$A$105,0)),0)</x:f>
        <x:v>0</x:v>
      </x:c>
      <x:c r="L79" s="64" t="str">
        <x:f>IF(B79="","",MAX(0,J79-K79))</x:f>
      </x:c>
      <x:c r="M79" s="74" t="str">
        <x:f>IF(B79="","",IFERROR(SUMIFS($G$6:$G$205,$A$6:$A$205,A79,$B$6:$B$205,B79)/L79,0))</x:f>
      </x:c>
      <x:c r="N79" s="60" t="str">
        <x:f>IF(B79="","",IF(M79&gt;1,"OVERALLOCATED",IF(M79&gt;=0.85,"NEAR CAPACITY","AVAILABLE")))</x:f>
      </x:c>
    </x:row>
    <x:row r="80" ht="22" customHeight="1">
      <x:c r="A80" s="70"/>
      <x:c r="B80" s="58"/>
      <x:c r="C80" s="60" t="str">
        <x:f>IFERROR(INDEX('Team Capacity'!$B$6:$B$105,MATCH(B80,'Team Capacity'!$A$6:$A$105,0)),"")</x:f>
      </x:c>
      <x:c r="D80" s="58"/>
      <x:c r="E80" s="60" t="str">
        <x:f>IFERROR(INDEX('Projects'!$B$6:$B$105,MATCH(D80,'Projects'!$A$6:$A$105,0)),"")</x:f>
      </x:c>
      <x:c r="F80" s="72"/>
      <x:c r="G80" s="63"/>
      <x:c r="H80" s="63"/>
      <x:c r="I80" s="63"/>
      <x:c r="J80" s="64" t="n">
        <x:f>IFERROR(INDEX('Team Capacity'!$E$6:$E$105,MATCH(B80,'Team Capacity'!$A$6:$A$105,0)),0)</x:f>
        <x:v>0</x:v>
      </x:c>
      <x:c r="K80" s="64" t="n">
        <x:f>IFERROR(INDEX('Team Capacity'!$F$6:$F$105,MATCH(B80,'Team Capacity'!$A$6:$A$105,0)),0)</x:f>
        <x:v>0</x:v>
      </x:c>
      <x:c r="L80" s="64" t="str">
        <x:f>IF(B80="","",MAX(0,J80-K80))</x:f>
      </x:c>
      <x:c r="M80" s="74" t="str">
        <x:f>IF(B80="","",IFERROR(SUMIFS($G$6:$G$205,$A$6:$A$205,A80,$B$6:$B$205,B80)/L80,0))</x:f>
      </x:c>
      <x:c r="N80" s="60" t="str">
        <x:f>IF(B80="","",IF(M80&gt;1,"OVERALLOCATED",IF(M80&gt;=0.85,"NEAR CAPACITY","AVAILABLE")))</x:f>
      </x:c>
    </x:row>
    <x:row r="81" ht="22" customHeight="1">
      <x:c r="A81" s="70"/>
      <x:c r="B81" s="58"/>
      <x:c r="C81" s="60" t="str">
        <x:f>IFERROR(INDEX('Team Capacity'!$B$6:$B$105,MATCH(B81,'Team Capacity'!$A$6:$A$105,0)),"")</x:f>
      </x:c>
      <x:c r="D81" s="58"/>
      <x:c r="E81" s="60" t="str">
        <x:f>IFERROR(INDEX('Projects'!$B$6:$B$105,MATCH(D81,'Projects'!$A$6:$A$105,0)),"")</x:f>
      </x:c>
      <x:c r="F81" s="72"/>
      <x:c r="G81" s="63"/>
      <x:c r="H81" s="63"/>
      <x:c r="I81" s="63"/>
      <x:c r="J81" s="64" t="n">
        <x:f>IFERROR(INDEX('Team Capacity'!$E$6:$E$105,MATCH(B81,'Team Capacity'!$A$6:$A$105,0)),0)</x:f>
        <x:v>0</x:v>
      </x:c>
      <x:c r="K81" s="64" t="n">
        <x:f>IFERROR(INDEX('Team Capacity'!$F$6:$F$105,MATCH(B81,'Team Capacity'!$A$6:$A$105,0)),0)</x:f>
        <x:v>0</x:v>
      </x:c>
      <x:c r="L81" s="64" t="str">
        <x:f>IF(B81="","",MAX(0,J81-K81))</x:f>
      </x:c>
      <x:c r="M81" s="74" t="str">
        <x:f>IF(B81="","",IFERROR(SUMIFS($G$6:$G$205,$A$6:$A$205,A81,$B$6:$B$205,B81)/L81,0))</x:f>
      </x:c>
      <x:c r="N81" s="60" t="str">
        <x:f>IF(B81="","",IF(M81&gt;1,"OVERALLOCATED",IF(M81&gt;=0.85,"NEAR CAPACITY","AVAILABLE")))</x:f>
      </x:c>
    </x:row>
    <x:row r="82" ht="22" customHeight="1">
      <x:c r="A82" s="70"/>
      <x:c r="B82" s="58"/>
      <x:c r="C82" s="60" t="str">
        <x:f>IFERROR(INDEX('Team Capacity'!$B$6:$B$105,MATCH(B82,'Team Capacity'!$A$6:$A$105,0)),"")</x:f>
      </x:c>
      <x:c r="D82" s="58"/>
      <x:c r="E82" s="60" t="str">
        <x:f>IFERROR(INDEX('Projects'!$B$6:$B$105,MATCH(D82,'Projects'!$A$6:$A$105,0)),"")</x:f>
      </x:c>
      <x:c r="F82" s="72"/>
      <x:c r="G82" s="63"/>
      <x:c r="H82" s="63"/>
      <x:c r="I82" s="63"/>
      <x:c r="J82" s="64" t="n">
        <x:f>IFERROR(INDEX('Team Capacity'!$E$6:$E$105,MATCH(B82,'Team Capacity'!$A$6:$A$105,0)),0)</x:f>
        <x:v>0</x:v>
      </x:c>
      <x:c r="K82" s="64" t="n">
        <x:f>IFERROR(INDEX('Team Capacity'!$F$6:$F$105,MATCH(B82,'Team Capacity'!$A$6:$A$105,0)),0)</x:f>
        <x:v>0</x:v>
      </x:c>
      <x:c r="L82" s="64" t="str">
        <x:f>IF(B82="","",MAX(0,J82-K82))</x:f>
      </x:c>
      <x:c r="M82" s="74" t="str">
        <x:f>IF(B82="","",IFERROR(SUMIFS($G$6:$G$205,$A$6:$A$205,A82,$B$6:$B$205,B82)/L82,0))</x:f>
      </x:c>
      <x:c r="N82" s="60" t="str">
        <x:f>IF(B82="","",IF(M82&gt;1,"OVERALLOCATED",IF(M82&gt;=0.85,"NEAR CAPACITY","AVAILABLE")))</x:f>
      </x:c>
    </x:row>
    <x:row r="83" ht="22" customHeight="1">
      <x:c r="A83" s="70"/>
      <x:c r="B83" s="58"/>
      <x:c r="C83" s="60" t="str">
        <x:f>IFERROR(INDEX('Team Capacity'!$B$6:$B$105,MATCH(B83,'Team Capacity'!$A$6:$A$105,0)),"")</x:f>
      </x:c>
      <x:c r="D83" s="58"/>
      <x:c r="E83" s="60" t="str">
        <x:f>IFERROR(INDEX('Projects'!$B$6:$B$105,MATCH(D83,'Projects'!$A$6:$A$105,0)),"")</x:f>
      </x:c>
      <x:c r="F83" s="72"/>
      <x:c r="G83" s="63"/>
      <x:c r="H83" s="63"/>
      <x:c r="I83" s="63"/>
      <x:c r="J83" s="64" t="n">
        <x:f>IFERROR(INDEX('Team Capacity'!$E$6:$E$105,MATCH(B83,'Team Capacity'!$A$6:$A$105,0)),0)</x:f>
        <x:v>0</x:v>
      </x:c>
      <x:c r="K83" s="64" t="n">
        <x:f>IFERROR(INDEX('Team Capacity'!$F$6:$F$105,MATCH(B83,'Team Capacity'!$A$6:$A$105,0)),0)</x:f>
        <x:v>0</x:v>
      </x:c>
      <x:c r="L83" s="64" t="str">
        <x:f>IF(B83="","",MAX(0,J83-K83))</x:f>
      </x:c>
      <x:c r="M83" s="74" t="str">
        <x:f>IF(B83="","",IFERROR(SUMIFS($G$6:$G$205,$A$6:$A$205,A83,$B$6:$B$205,B83)/L83,0))</x:f>
      </x:c>
      <x:c r="N83" s="60" t="str">
        <x:f>IF(B83="","",IF(M83&gt;1,"OVERALLOCATED",IF(M83&gt;=0.85,"NEAR CAPACITY","AVAILABLE")))</x:f>
      </x:c>
    </x:row>
    <x:row r="84" ht="22" customHeight="1">
      <x:c r="A84" s="70"/>
      <x:c r="B84" s="58"/>
      <x:c r="C84" s="60" t="str">
        <x:f>IFERROR(INDEX('Team Capacity'!$B$6:$B$105,MATCH(B84,'Team Capacity'!$A$6:$A$105,0)),"")</x:f>
      </x:c>
      <x:c r="D84" s="58"/>
      <x:c r="E84" s="60" t="str">
        <x:f>IFERROR(INDEX('Projects'!$B$6:$B$105,MATCH(D84,'Projects'!$A$6:$A$105,0)),"")</x:f>
      </x:c>
      <x:c r="F84" s="72"/>
      <x:c r="G84" s="63"/>
      <x:c r="H84" s="63"/>
      <x:c r="I84" s="63"/>
      <x:c r="J84" s="64" t="n">
        <x:f>IFERROR(INDEX('Team Capacity'!$E$6:$E$105,MATCH(B84,'Team Capacity'!$A$6:$A$105,0)),0)</x:f>
        <x:v>0</x:v>
      </x:c>
      <x:c r="K84" s="64" t="n">
        <x:f>IFERROR(INDEX('Team Capacity'!$F$6:$F$105,MATCH(B84,'Team Capacity'!$A$6:$A$105,0)),0)</x:f>
        <x:v>0</x:v>
      </x:c>
      <x:c r="L84" s="64" t="str">
        <x:f>IF(B84="","",MAX(0,J84-K84))</x:f>
      </x:c>
      <x:c r="M84" s="74" t="str">
        <x:f>IF(B84="","",IFERROR(SUMIFS($G$6:$G$205,$A$6:$A$205,A84,$B$6:$B$205,B84)/L84,0))</x:f>
      </x:c>
      <x:c r="N84" s="60" t="str">
        <x:f>IF(B84="","",IF(M84&gt;1,"OVERALLOCATED",IF(M84&gt;=0.85,"NEAR CAPACITY","AVAILABLE")))</x:f>
      </x:c>
    </x:row>
    <x:row r="85" ht="22" customHeight="1">
      <x:c r="A85" s="70"/>
      <x:c r="B85" s="58"/>
      <x:c r="C85" s="60" t="str">
        <x:f>IFERROR(INDEX('Team Capacity'!$B$6:$B$105,MATCH(B85,'Team Capacity'!$A$6:$A$105,0)),"")</x:f>
      </x:c>
      <x:c r="D85" s="58"/>
      <x:c r="E85" s="60" t="str">
        <x:f>IFERROR(INDEX('Projects'!$B$6:$B$105,MATCH(D85,'Projects'!$A$6:$A$105,0)),"")</x:f>
      </x:c>
      <x:c r="F85" s="72"/>
      <x:c r="G85" s="63"/>
      <x:c r="H85" s="63"/>
      <x:c r="I85" s="63"/>
      <x:c r="J85" s="64" t="n">
        <x:f>IFERROR(INDEX('Team Capacity'!$E$6:$E$105,MATCH(B85,'Team Capacity'!$A$6:$A$105,0)),0)</x:f>
        <x:v>0</x:v>
      </x:c>
      <x:c r="K85" s="64" t="n">
        <x:f>IFERROR(INDEX('Team Capacity'!$F$6:$F$105,MATCH(B85,'Team Capacity'!$A$6:$A$105,0)),0)</x:f>
        <x:v>0</x:v>
      </x:c>
      <x:c r="L85" s="64" t="str">
        <x:f>IF(B85="","",MAX(0,J85-K85))</x:f>
      </x:c>
      <x:c r="M85" s="74" t="str">
        <x:f>IF(B85="","",IFERROR(SUMIFS($G$6:$G$205,$A$6:$A$205,A85,$B$6:$B$205,B85)/L85,0))</x:f>
      </x:c>
      <x:c r="N85" s="60" t="str">
        <x:f>IF(B85="","",IF(M85&gt;1,"OVERALLOCATED",IF(M85&gt;=0.85,"NEAR CAPACITY","AVAILABLE")))</x:f>
      </x:c>
    </x:row>
    <x:row r="86" ht="22" customHeight="1">
      <x:c r="A86" s="70"/>
      <x:c r="B86" s="58"/>
      <x:c r="C86" s="60" t="str">
        <x:f>IFERROR(INDEX('Team Capacity'!$B$6:$B$105,MATCH(B86,'Team Capacity'!$A$6:$A$105,0)),"")</x:f>
      </x:c>
      <x:c r="D86" s="58"/>
      <x:c r="E86" s="60" t="str">
        <x:f>IFERROR(INDEX('Projects'!$B$6:$B$105,MATCH(D86,'Projects'!$A$6:$A$105,0)),"")</x:f>
      </x:c>
      <x:c r="F86" s="72"/>
      <x:c r="G86" s="63"/>
      <x:c r="H86" s="63"/>
      <x:c r="I86" s="63"/>
      <x:c r="J86" s="64" t="n">
        <x:f>IFERROR(INDEX('Team Capacity'!$E$6:$E$105,MATCH(B86,'Team Capacity'!$A$6:$A$105,0)),0)</x:f>
        <x:v>0</x:v>
      </x:c>
      <x:c r="K86" s="64" t="n">
        <x:f>IFERROR(INDEX('Team Capacity'!$F$6:$F$105,MATCH(B86,'Team Capacity'!$A$6:$A$105,0)),0)</x:f>
        <x:v>0</x:v>
      </x:c>
      <x:c r="L86" s="64" t="str">
        <x:f>IF(B86="","",MAX(0,J86-K86))</x:f>
      </x:c>
      <x:c r="M86" s="74" t="str">
        <x:f>IF(B86="","",IFERROR(SUMIFS($G$6:$G$205,$A$6:$A$205,A86,$B$6:$B$205,B86)/L86,0))</x:f>
      </x:c>
      <x:c r="N86" s="60" t="str">
        <x:f>IF(B86="","",IF(M86&gt;1,"OVERALLOCATED",IF(M86&gt;=0.85,"NEAR CAPACITY","AVAILABLE")))</x:f>
      </x:c>
    </x:row>
    <x:row r="87" ht="22" customHeight="1">
      <x:c r="A87" s="70"/>
      <x:c r="B87" s="58"/>
      <x:c r="C87" s="60" t="str">
        <x:f>IFERROR(INDEX('Team Capacity'!$B$6:$B$105,MATCH(B87,'Team Capacity'!$A$6:$A$105,0)),"")</x:f>
      </x:c>
      <x:c r="D87" s="58"/>
      <x:c r="E87" s="60" t="str">
        <x:f>IFERROR(INDEX('Projects'!$B$6:$B$105,MATCH(D87,'Projects'!$A$6:$A$105,0)),"")</x:f>
      </x:c>
      <x:c r="F87" s="72"/>
      <x:c r="G87" s="63"/>
      <x:c r="H87" s="63"/>
      <x:c r="I87" s="63"/>
      <x:c r="J87" s="64" t="n">
        <x:f>IFERROR(INDEX('Team Capacity'!$E$6:$E$105,MATCH(B87,'Team Capacity'!$A$6:$A$105,0)),0)</x:f>
        <x:v>0</x:v>
      </x:c>
      <x:c r="K87" s="64" t="n">
        <x:f>IFERROR(INDEX('Team Capacity'!$F$6:$F$105,MATCH(B87,'Team Capacity'!$A$6:$A$105,0)),0)</x:f>
        <x:v>0</x:v>
      </x:c>
      <x:c r="L87" s="64" t="str">
        <x:f>IF(B87="","",MAX(0,J87-K87))</x:f>
      </x:c>
      <x:c r="M87" s="74" t="str">
        <x:f>IF(B87="","",IFERROR(SUMIFS($G$6:$G$205,$A$6:$A$205,A87,$B$6:$B$205,B87)/L87,0))</x:f>
      </x:c>
      <x:c r="N87" s="60" t="str">
        <x:f>IF(B87="","",IF(M87&gt;1,"OVERALLOCATED",IF(M87&gt;=0.85,"NEAR CAPACITY","AVAILABLE")))</x:f>
      </x:c>
    </x:row>
    <x:row r="88" ht="22" customHeight="1">
      <x:c r="A88" s="70"/>
      <x:c r="B88" s="58"/>
      <x:c r="C88" s="60" t="str">
        <x:f>IFERROR(INDEX('Team Capacity'!$B$6:$B$105,MATCH(B88,'Team Capacity'!$A$6:$A$105,0)),"")</x:f>
      </x:c>
      <x:c r="D88" s="58"/>
      <x:c r="E88" s="60" t="str">
        <x:f>IFERROR(INDEX('Projects'!$B$6:$B$105,MATCH(D88,'Projects'!$A$6:$A$105,0)),"")</x:f>
      </x:c>
      <x:c r="F88" s="72"/>
      <x:c r="G88" s="63"/>
      <x:c r="H88" s="63"/>
      <x:c r="I88" s="63"/>
      <x:c r="J88" s="64" t="n">
        <x:f>IFERROR(INDEX('Team Capacity'!$E$6:$E$105,MATCH(B88,'Team Capacity'!$A$6:$A$105,0)),0)</x:f>
        <x:v>0</x:v>
      </x:c>
      <x:c r="K88" s="64" t="n">
        <x:f>IFERROR(INDEX('Team Capacity'!$F$6:$F$105,MATCH(B88,'Team Capacity'!$A$6:$A$105,0)),0)</x:f>
        <x:v>0</x:v>
      </x:c>
      <x:c r="L88" s="64" t="str">
        <x:f>IF(B88="","",MAX(0,J88-K88))</x:f>
      </x:c>
      <x:c r="M88" s="74" t="str">
        <x:f>IF(B88="","",IFERROR(SUMIFS($G$6:$G$205,$A$6:$A$205,A88,$B$6:$B$205,B88)/L88,0))</x:f>
      </x:c>
      <x:c r="N88" s="60" t="str">
        <x:f>IF(B88="","",IF(M88&gt;1,"OVERALLOCATED",IF(M88&gt;=0.85,"NEAR CAPACITY","AVAILABLE")))</x:f>
      </x:c>
    </x:row>
    <x:row r="89" ht="22" customHeight="1">
      <x:c r="A89" s="70"/>
      <x:c r="B89" s="58"/>
      <x:c r="C89" s="60" t="str">
        <x:f>IFERROR(INDEX('Team Capacity'!$B$6:$B$105,MATCH(B89,'Team Capacity'!$A$6:$A$105,0)),"")</x:f>
      </x:c>
      <x:c r="D89" s="58"/>
      <x:c r="E89" s="60" t="str">
        <x:f>IFERROR(INDEX('Projects'!$B$6:$B$105,MATCH(D89,'Projects'!$A$6:$A$105,0)),"")</x:f>
      </x:c>
      <x:c r="F89" s="72"/>
      <x:c r="G89" s="63"/>
      <x:c r="H89" s="63"/>
      <x:c r="I89" s="63"/>
      <x:c r="J89" s="64" t="n">
        <x:f>IFERROR(INDEX('Team Capacity'!$E$6:$E$105,MATCH(B89,'Team Capacity'!$A$6:$A$105,0)),0)</x:f>
        <x:v>0</x:v>
      </x:c>
      <x:c r="K89" s="64" t="n">
        <x:f>IFERROR(INDEX('Team Capacity'!$F$6:$F$105,MATCH(B89,'Team Capacity'!$A$6:$A$105,0)),0)</x:f>
        <x:v>0</x:v>
      </x:c>
      <x:c r="L89" s="64" t="str">
        <x:f>IF(B89="","",MAX(0,J89-K89))</x:f>
      </x:c>
      <x:c r="M89" s="74" t="str">
        <x:f>IF(B89="","",IFERROR(SUMIFS($G$6:$G$205,$A$6:$A$205,A89,$B$6:$B$205,B89)/L89,0))</x:f>
      </x:c>
      <x:c r="N89" s="60" t="str">
        <x:f>IF(B89="","",IF(M89&gt;1,"OVERALLOCATED",IF(M89&gt;=0.85,"NEAR CAPACITY","AVAILABLE")))</x:f>
      </x:c>
    </x:row>
    <x:row r="90" ht="22" customHeight="1">
      <x:c r="A90" s="70"/>
      <x:c r="B90" s="58"/>
      <x:c r="C90" s="60" t="str">
        <x:f>IFERROR(INDEX('Team Capacity'!$B$6:$B$105,MATCH(B90,'Team Capacity'!$A$6:$A$105,0)),"")</x:f>
      </x:c>
      <x:c r="D90" s="58"/>
      <x:c r="E90" s="60" t="str">
        <x:f>IFERROR(INDEX('Projects'!$B$6:$B$105,MATCH(D90,'Projects'!$A$6:$A$105,0)),"")</x:f>
      </x:c>
      <x:c r="F90" s="72"/>
      <x:c r="G90" s="63"/>
      <x:c r="H90" s="63"/>
      <x:c r="I90" s="63"/>
      <x:c r="J90" s="64" t="n">
        <x:f>IFERROR(INDEX('Team Capacity'!$E$6:$E$105,MATCH(B90,'Team Capacity'!$A$6:$A$105,0)),0)</x:f>
        <x:v>0</x:v>
      </x:c>
      <x:c r="K90" s="64" t="n">
        <x:f>IFERROR(INDEX('Team Capacity'!$F$6:$F$105,MATCH(B90,'Team Capacity'!$A$6:$A$105,0)),0)</x:f>
        <x:v>0</x:v>
      </x:c>
      <x:c r="L90" s="64" t="str">
        <x:f>IF(B90="","",MAX(0,J90-K90))</x:f>
      </x:c>
      <x:c r="M90" s="74" t="str">
        <x:f>IF(B90="","",IFERROR(SUMIFS($G$6:$G$205,$A$6:$A$205,A90,$B$6:$B$205,B90)/L90,0))</x:f>
      </x:c>
      <x:c r="N90" s="60" t="str">
        <x:f>IF(B90="","",IF(M90&gt;1,"OVERALLOCATED",IF(M90&gt;=0.85,"NEAR CAPACITY","AVAILABLE")))</x:f>
      </x:c>
    </x:row>
    <x:row r="91" ht="22" customHeight="1">
      <x:c r="A91" s="70"/>
      <x:c r="B91" s="58"/>
      <x:c r="C91" s="60" t="str">
        <x:f>IFERROR(INDEX('Team Capacity'!$B$6:$B$105,MATCH(B91,'Team Capacity'!$A$6:$A$105,0)),"")</x:f>
      </x:c>
      <x:c r="D91" s="58"/>
      <x:c r="E91" s="60" t="str">
        <x:f>IFERROR(INDEX('Projects'!$B$6:$B$105,MATCH(D91,'Projects'!$A$6:$A$105,0)),"")</x:f>
      </x:c>
      <x:c r="F91" s="72"/>
      <x:c r="G91" s="63"/>
      <x:c r="H91" s="63"/>
      <x:c r="I91" s="63"/>
      <x:c r="J91" s="64" t="n">
        <x:f>IFERROR(INDEX('Team Capacity'!$E$6:$E$105,MATCH(B91,'Team Capacity'!$A$6:$A$105,0)),0)</x:f>
        <x:v>0</x:v>
      </x:c>
      <x:c r="K91" s="64" t="n">
        <x:f>IFERROR(INDEX('Team Capacity'!$F$6:$F$105,MATCH(B91,'Team Capacity'!$A$6:$A$105,0)),0)</x:f>
        <x:v>0</x:v>
      </x:c>
      <x:c r="L91" s="64" t="str">
        <x:f>IF(B91="","",MAX(0,J91-K91))</x:f>
      </x:c>
      <x:c r="M91" s="74" t="str">
        <x:f>IF(B91="","",IFERROR(SUMIFS($G$6:$G$205,$A$6:$A$205,A91,$B$6:$B$205,B91)/L91,0))</x:f>
      </x:c>
      <x:c r="N91" s="60" t="str">
        <x:f>IF(B91="","",IF(M91&gt;1,"OVERALLOCATED",IF(M91&gt;=0.85,"NEAR CAPACITY","AVAILABLE")))</x:f>
      </x:c>
    </x:row>
    <x:row r="92" ht="22" customHeight="1">
      <x:c r="A92" s="70"/>
      <x:c r="B92" s="58"/>
      <x:c r="C92" s="60" t="str">
        <x:f>IFERROR(INDEX('Team Capacity'!$B$6:$B$105,MATCH(B92,'Team Capacity'!$A$6:$A$105,0)),"")</x:f>
      </x:c>
      <x:c r="D92" s="58"/>
      <x:c r="E92" s="60" t="str">
        <x:f>IFERROR(INDEX('Projects'!$B$6:$B$105,MATCH(D92,'Projects'!$A$6:$A$105,0)),"")</x:f>
      </x:c>
      <x:c r="F92" s="72"/>
      <x:c r="G92" s="63"/>
      <x:c r="H92" s="63"/>
      <x:c r="I92" s="63"/>
      <x:c r="J92" s="64" t="n">
        <x:f>IFERROR(INDEX('Team Capacity'!$E$6:$E$105,MATCH(B92,'Team Capacity'!$A$6:$A$105,0)),0)</x:f>
        <x:v>0</x:v>
      </x:c>
      <x:c r="K92" s="64" t="n">
        <x:f>IFERROR(INDEX('Team Capacity'!$F$6:$F$105,MATCH(B92,'Team Capacity'!$A$6:$A$105,0)),0)</x:f>
        <x:v>0</x:v>
      </x:c>
      <x:c r="L92" s="64" t="str">
        <x:f>IF(B92="","",MAX(0,J92-K92))</x:f>
      </x:c>
      <x:c r="M92" s="74" t="str">
        <x:f>IF(B92="","",IFERROR(SUMIFS($G$6:$G$205,$A$6:$A$205,A92,$B$6:$B$205,B92)/L92,0))</x:f>
      </x:c>
      <x:c r="N92" s="60" t="str">
        <x:f>IF(B92="","",IF(M92&gt;1,"OVERALLOCATED",IF(M92&gt;=0.85,"NEAR CAPACITY","AVAILABLE")))</x:f>
      </x:c>
    </x:row>
    <x:row r="93" ht="22" customHeight="1">
      <x:c r="A93" s="70"/>
      <x:c r="B93" s="58"/>
      <x:c r="C93" s="60" t="str">
        <x:f>IFERROR(INDEX('Team Capacity'!$B$6:$B$105,MATCH(B93,'Team Capacity'!$A$6:$A$105,0)),"")</x:f>
      </x:c>
      <x:c r="D93" s="58"/>
      <x:c r="E93" s="60" t="str">
        <x:f>IFERROR(INDEX('Projects'!$B$6:$B$105,MATCH(D93,'Projects'!$A$6:$A$105,0)),"")</x:f>
      </x:c>
      <x:c r="F93" s="72"/>
      <x:c r="G93" s="63"/>
      <x:c r="H93" s="63"/>
      <x:c r="I93" s="63"/>
      <x:c r="J93" s="64" t="n">
        <x:f>IFERROR(INDEX('Team Capacity'!$E$6:$E$105,MATCH(B93,'Team Capacity'!$A$6:$A$105,0)),0)</x:f>
        <x:v>0</x:v>
      </x:c>
      <x:c r="K93" s="64" t="n">
        <x:f>IFERROR(INDEX('Team Capacity'!$F$6:$F$105,MATCH(B93,'Team Capacity'!$A$6:$A$105,0)),0)</x:f>
        <x:v>0</x:v>
      </x:c>
      <x:c r="L93" s="64" t="str">
        <x:f>IF(B93="","",MAX(0,J93-K93))</x:f>
      </x:c>
      <x:c r="M93" s="74" t="str">
        <x:f>IF(B93="","",IFERROR(SUMIFS($G$6:$G$205,$A$6:$A$205,A93,$B$6:$B$205,B93)/L93,0))</x:f>
      </x:c>
      <x:c r="N93" s="60" t="str">
        <x:f>IF(B93="","",IF(M93&gt;1,"OVERALLOCATED",IF(M93&gt;=0.85,"NEAR CAPACITY","AVAILABLE")))</x:f>
      </x:c>
    </x:row>
    <x:row r="94" ht="22" customHeight="1">
      <x:c r="A94" s="70"/>
      <x:c r="B94" s="58"/>
      <x:c r="C94" s="60" t="str">
        <x:f>IFERROR(INDEX('Team Capacity'!$B$6:$B$105,MATCH(B94,'Team Capacity'!$A$6:$A$105,0)),"")</x:f>
      </x:c>
      <x:c r="D94" s="58"/>
      <x:c r="E94" s="60" t="str">
        <x:f>IFERROR(INDEX('Projects'!$B$6:$B$105,MATCH(D94,'Projects'!$A$6:$A$105,0)),"")</x:f>
      </x:c>
      <x:c r="F94" s="72"/>
      <x:c r="G94" s="63"/>
      <x:c r="H94" s="63"/>
      <x:c r="I94" s="63"/>
      <x:c r="J94" s="64" t="n">
        <x:f>IFERROR(INDEX('Team Capacity'!$E$6:$E$105,MATCH(B94,'Team Capacity'!$A$6:$A$105,0)),0)</x:f>
        <x:v>0</x:v>
      </x:c>
      <x:c r="K94" s="64" t="n">
        <x:f>IFERROR(INDEX('Team Capacity'!$F$6:$F$105,MATCH(B94,'Team Capacity'!$A$6:$A$105,0)),0)</x:f>
        <x:v>0</x:v>
      </x:c>
      <x:c r="L94" s="64" t="str">
        <x:f>IF(B94="","",MAX(0,J94-K94))</x:f>
      </x:c>
      <x:c r="M94" s="74" t="str">
        <x:f>IF(B94="","",IFERROR(SUMIFS($G$6:$G$205,$A$6:$A$205,A94,$B$6:$B$205,B94)/L94,0))</x:f>
      </x:c>
      <x:c r="N94" s="60" t="str">
        <x:f>IF(B94="","",IF(M94&gt;1,"OVERALLOCATED",IF(M94&gt;=0.85,"NEAR CAPACITY","AVAILABLE")))</x:f>
      </x:c>
    </x:row>
    <x:row r="95" ht="22" customHeight="1">
      <x:c r="A95" s="70"/>
      <x:c r="B95" s="58"/>
      <x:c r="C95" s="60" t="str">
        <x:f>IFERROR(INDEX('Team Capacity'!$B$6:$B$105,MATCH(B95,'Team Capacity'!$A$6:$A$105,0)),"")</x:f>
      </x:c>
      <x:c r="D95" s="58"/>
      <x:c r="E95" s="60" t="str">
        <x:f>IFERROR(INDEX('Projects'!$B$6:$B$105,MATCH(D95,'Projects'!$A$6:$A$105,0)),"")</x:f>
      </x:c>
      <x:c r="F95" s="72"/>
      <x:c r="G95" s="63"/>
      <x:c r="H95" s="63"/>
      <x:c r="I95" s="63"/>
      <x:c r="J95" s="64" t="n">
        <x:f>IFERROR(INDEX('Team Capacity'!$E$6:$E$105,MATCH(B95,'Team Capacity'!$A$6:$A$105,0)),0)</x:f>
        <x:v>0</x:v>
      </x:c>
      <x:c r="K95" s="64" t="n">
        <x:f>IFERROR(INDEX('Team Capacity'!$F$6:$F$105,MATCH(B95,'Team Capacity'!$A$6:$A$105,0)),0)</x:f>
        <x:v>0</x:v>
      </x:c>
      <x:c r="L95" s="64" t="str">
        <x:f>IF(B95="","",MAX(0,J95-K95))</x:f>
      </x:c>
      <x:c r="M95" s="74" t="str">
        <x:f>IF(B95="","",IFERROR(SUMIFS($G$6:$G$205,$A$6:$A$205,A95,$B$6:$B$205,B95)/L95,0))</x:f>
      </x:c>
      <x:c r="N95" s="60" t="str">
        <x:f>IF(B95="","",IF(M95&gt;1,"OVERALLOCATED",IF(M95&gt;=0.85,"NEAR CAPACITY","AVAILABLE")))</x:f>
      </x:c>
    </x:row>
    <x:row r="96" ht="22" customHeight="1">
      <x:c r="A96" s="70"/>
      <x:c r="B96" s="58"/>
      <x:c r="C96" s="60" t="str">
        <x:f>IFERROR(INDEX('Team Capacity'!$B$6:$B$105,MATCH(B96,'Team Capacity'!$A$6:$A$105,0)),"")</x:f>
      </x:c>
      <x:c r="D96" s="58"/>
      <x:c r="E96" s="60" t="str">
        <x:f>IFERROR(INDEX('Projects'!$B$6:$B$105,MATCH(D96,'Projects'!$A$6:$A$105,0)),"")</x:f>
      </x:c>
      <x:c r="F96" s="72"/>
      <x:c r="G96" s="63"/>
      <x:c r="H96" s="63"/>
      <x:c r="I96" s="63"/>
      <x:c r="J96" s="64" t="n">
        <x:f>IFERROR(INDEX('Team Capacity'!$E$6:$E$105,MATCH(B96,'Team Capacity'!$A$6:$A$105,0)),0)</x:f>
        <x:v>0</x:v>
      </x:c>
      <x:c r="K96" s="64" t="n">
        <x:f>IFERROR(INDEX('Team Capacity'!$F$6:$F$105,MATCH(B96,'Team Capacity'!$A$6:$A$105,0)),0)</x:f>
        <x:v>0</x:v>
      </x:c>
      <x:c r="L96" s="64" t="str">
        <x:f>IF(B96="","",MAX(0,J96-K96))</x:f>
      </x:c>
      <x:c r="M96" s="74" t="str">
        <x:f>IF(B96="","",IFERROR(SUMIFS($G$6:$G$205,$A$6:$A$205,A96,$B$6:$B$205,B96)/L96,0))</x:f>
      </x:c>
      <x:c r="N96" s="60" t="str">
        <x:f>IF(B96="","",IF(M96&gt;1,"OVERALLOCATED",IF(M96&gt;=0.85,"NEAR CAPACITY","AVAILABLE")))</x:f>
      </x:c>
    </x:row>
    <x:row r="97" ht="22" customHeight="1">
      <x:c r="A97" s="70"/>
      <x:c r="B97" s="58"/>
      <x:c r="C97" s="60" t="str">
        <x:f>IFERROR(INDEX('Team Capacity'!$B$6:$B$105,MATCH(B97,'Team Capacity'!$A$6:$A$105,0)),"")</x:f>
      </x:c>
      <x:c r="D97" s="58"/>
      <x:c r="E97" s="60" t="str">
        <x:f>IFERROR(INDEX('Projects'!$B$6:$B$105,MATCH(D97,'Projects'!$A$6:$A$105,0)),"")</x:f>
      </x:c>
      <x:c r="F97" s="72"/>
      <x:c r="G97" s="63"/>
      <x:c r="H97" s="63"/>
      <x:c r="I97" s="63"/>
      <x:c r="J97" s="64" t="n">
        <x:f>IFERROR(INDEX('Team Capacity'!$E$6:$E$105,MATCH(B97,'Team Capacity'!$A$6:$A$105,0)),0)</x:f>
        <x:v>0</x:v>
      </x:c>
      <x:c r="K97" s="64" t="n">
        <x:f>IFERROR(INDEX('Team Capacity'!$F$6:$F$105,MATCH(B97,'Team Capacity'!$A$6:$A$105,0)),0)</x:f>
        <x:v>0</x:v>
      </x:c>
      <x:c r="L97" s="64" t="str">
        <x:f>IF(B97="","",MAX(0,J97-K97))</x:f>
      </x:c>
      <x:c r="M97" s="74" t="str">
        <x:f>IF(B97="","",IFERROR(SUMIFS($G$6:$G$205,$A$6:$A$205,A97,$B$6:$B$205,B97)/L97,0))</x:f>
      </x:c>
      <x:c r="N97" s="60" t="str">
        <x:f>IF(B97="","",IF(M97&gt;1,"OVERALLOCATED",IF(M97&gt;=0.85,"NEAR CAPACITY","AVAILABLE")))</x:f>
      </x:c>
    </x:row>
    <x:row r="98" ht="22" customHeight="1">
      <x:c r="A98" s="70"/>
      <x:c r="B98" s="58"/>
      <x:c r="C98" s="60" t="str">
        <x:f>IFERROR(INDEX('Team Capacity'!$B$6:$B$105,MATCH(B98,'Team Capacity'!$A$6:$A$105,0)),"")</x:f>
      </x:c>
      <x:c r="D98" s="58"/>
      <x:c r="E98" s="60" t="str">
        <x:f>IFERROR(INDEX('Projects'!$B$6:$B$105,MATCH(D98,'Projects'!$A$6:$A$105,0)),"")</x:f>
      </x:c>
      <x:c r="F98" s="72"/>
      <x:c r="G98" s="63"/>
      <x:c r="H98" s="63"/>
      <x:c r="I98" s="63"/>
      <x:c r="J98" s="64" t="n">
        <x:f>IFERROR(INDEX('Team Capacity'!$E$6:$E$105,MATCH(B98,'Team Capacity'!$A$6:$A$105,0)),0)</x:f>
        <x:v>0</x:v>
      </x:c>
      <x:c r="K98" s="64" t="n">
        <x:f>IFERROR(INDEX('Team Capacity'!$F$6:$F$105,MATCH(B98,'Team Capacity'!$A$6:$A$105,0)),0)</x:f>
        <x:v>0</x:v>
      </x:c>
      <x:c r="L98" s="64" t="str">
        <x:f>IF(B98="","",MAX(0,J98-K98))</x:f>
      </x:c>
      <x:c r="M98" s="74" t="str">
        <x:f>IF(B98="","",IFERROR(SUMIFS($G$6:$G$205,$A$6:$A$205,A98,$B$6:$B$205,B98)/L98,0))</x:f>
      </x:c>
      <x:c r="N98" s="60" t="str">
        <x:f>IF(B98="","",IF(M98&gt;1,"OVERALLOCATED",IF(M98&gt;=0.85,"NEAR CAPACITY","AVAILABLE")))</x:f>
      </x:c>
    </x:row>
    <x:row r="99" ht="22" customHeight="1">
      <x:c r="A99" s="70"/>
      <x:c r="B99" s="58"/>
      <x:c r="C99" s="60" t="str">
        <x:f>IFERROR(INDEX('Team Capacity'!$B$6:$B$105,MATCH(B99,'Team Capacity'!$A$6:$A$105,0)),"")</x:f>
      </x:c>
      <x:c r="D99" s="58"/>
      <x:c r="E99" s="60" t="str">
        <x:f>IFERROR(INDEX('Projects'!$B$6:$B$105,MATCH(D99,'Projects'!$A$6:$A$105,0)),"")</x:f>
      </x:c>
      <x:c r="F99" s="72"/>
      <x:c r="G99" s="63"/>
      <x:c r="H99" s="63"/>
      <x:c r="I99" s="63"/>
      <x:c r="J99" s="64" t="n">
        <x:f>IFERROR(INDEX('Team Capacity'!$E$6:$E$105,MATCH(B99,'Team Capacity'!$A$6:$A$105,0)),0)</x:f>
        <x:v>0</x:v>
      </x:c>
      <x:c r="K99" s="64" t="n">
        <x:f>IFERROR(INDEX('Team Capacity'!$F$6:$F$105,MATCH(B99,'Team Capacity'!$A$6:$A$105,0)),0)</x:f>
        <x:v>0</x:v>
      </x:c>
      <x:c r="L99" s="64" t="str">
        <x:f>IF(B99="","",MAX(0,J99-K99))</x:f>
      </x:c>
      <x:c r="M99" s="74" t="str">
        <x:f>IF(B99="","",IFERROR(SUMIFS($G$6:$G$205,$A$6:$A$205,A99,$B$6:$B$205,B99)/L99,0))</x:f>
      </x:c>
      <x:c r="N99" s="60" t="str">
        <x:f>IF(B99="","",IF(M99&gt;1,"OVERALLOCATED",IF(M99&gt;=0.85,"NEAR CAPACITY","AVAILABLE")))</x:f>
      </x:c>
    </x:row>
    <x:row r="100" ht="22" customHeight="1">
      <x:c r="A100" s="70"/>
      <x:c r="B100" s="58"/>
      <x:c r="C100" s="60" t="str">
        <x:f>IFERROR(INDEX('Team Capacity'!$B$6:$B$105,MATCH(B100,'Team Capacity'!$A$6:$A$105,0)),"")</x:f>
      </x:c>
      <x:c r="D100" s="58"/>
      <x:c r="E100" s="60" t="str">
        <x:f>IFERROR(INDEX('Projects'!$B$6:$B$105,MATCH(D100,'Projects'!$A$6:$A$105,0)),"")</x:f>
      </x:c>
      <x:c r="F100" s="72"/>
      <x:c r="G100" s="63"/>
      <x:c r="H100" s="63"/>
      <x:c r="I100" s="63"/>
      <x:c r="J100" s="64" t="n">
        <x:f>IFERROR(INDEX('Team Capacity'!$E$6:$E$105,MATCH(B100,'Team Capacity'!$A$6:$A$105,0)),0)</x:f>
        <x:v>0</x:v>
      </x:c>
      <x:c r="K100" s="64" t="n">
        <x:f>IFERROR(INDEX('Team Capacity'!$F$6:$F$105,MATCH(B100,'Team Capacity'!$A$6:$A$105,0)),0)</x:f>
        <x:v>0</x:v>
      </x:c>
      <x:c r="L100" s="64" t="str">
        <x:f>IF(B100="","",MAX(0,J100-K100))</x:f>
      </x:c>
      <x:c r="M100" s="74" t="str">
        <x:f>IF(B100="","",IFERROR(SUMIFS($G$6:$G$205,$A$6:$A$205,A100,$B$6:$B$205,B100)/L100,0))</x:f>
      </x:c>
      <x:c r="N100" s="60" t="str">
        <x:f>IF(B100="","",IF(M100&gt;1,"OVERALLOCATED",IF(M100&gt;=0.85,"NEAR CAPACITY","AVAILABLE")))</x:f>
      </x:c>
    </x:row>
    <x:row r="101" ht="22" customHeight="1">
      <x:c r="A101" s="70"/>
      <x:c r="B101" s="58"/>
      <x:c r="C101" s="60" t="str">
        <x:f>IFERROR(INDEX('Team Capacity'!$B$6:$B$105,MATCH(B101,'Team Capacity'!$A$6:$A$105,0)),"")</x:f>
      </x:c>
      <x:c r="D101" s="58"/>
      <x:c r="E101" s="60" t="str">
        <x:f>IFERROR(INDEX('Projects'!$B$6:$B$105,MATCH(D101,'Projects'!$A$6:$A$105,0)),"")</x:f>
      </x:c>
      <x:c r="F101" s="72"/>
      <x:c r="G101" s="63"/>
      <x:c r="H101" s="63"/>
      <x:c r="I101" s="63"/>
      <x:c r="J101" s="64" t="n">
        <x:f>IFERROR(INDEX('Team Capacity'!$E$6:$E$105,MATCH(B101,'Team Capacity'!$A$6:$A$105,0)),0)</x:f>
        <x:v>0</x:v>
      </x:c>
      <x:c r="K101" s="64" t="n">
        <x:f>IFERROR(INDEX('Team Capacity'!$F$6:$F$105,MATCH(B101,'Team Capacity'!$A$6:$A$105,0)),0)</x:f>
        <x:v>0</x:v>
      </x:c>
      <x:c r="L101" s="64" t="str">
        <x:f>IF(B101="","",MAX(0,J101-K101))</x:f>
      </x:c>
      <x:c r="M101" s="74" t="str">
        <x:f>IF(B101="","",IFERROR(SUMIFS($G$6:$G$205,$A$6:$A$205,A101,$B$6:$B$205,B101)/L101,0))</x:f>
      </x:c>
      <x:c r="N101" s="60" t="str">
        <x:f>IF(B101="","",IF(M101&gt;1,"OVERALLOCATED",IF(M101&gt;=0.85,"NEAR CAPACITY","AVAILABLE")))</x:f>
      </x:c>
    </x:row>
    <x:row r="102" ht="22" customHeight="1">
      <x:c r="A102" s="70"/>
      <x:c r="B102" s="58"/>
      <x:c r="C102" s="60" t="str">
        <x:f>IFERROR(INDEX('Team Capacity'!$B$6:$B$105,MATCH(B102,'Team Capacity'!$A$6:$A$105,0)),"")</x:f>
      </x:c>
      <x:c r="D102" s="58"/>
      <x:c r="E102" s="60" t="str">
        <x:f>IFERROR(INDEX('Projects'!$B$6:$B$105,MATCH(D102,'Projects'!$A$6:$A$105,0)),"")</x:f>
      </x:c>
      <x:c r="F102" s="72"/>
      <x:c r="G102" s="63"/>
      <x:c r="H102" s="63"/>
      <x:c r="I102" s="63"/>
      <x:c r="J102" s="64" t="n">
        <x:f>IFERROR(INDEX('Team Capacity'!$E$6:$E$105,MATCH(B102,'Team Capacity'!$A$6:$A$105,0)),0)</x:f>
        <x:v>0</x:v>
      </x:c>
      <x:c r="K102" s="64" t="n">
        <x:f>IFERROR(INDEX('Team Capacity'!$F$6:$F$105,MATCH(B102,'Team Capacity'!$A$6:$A$105,0)),0)</x:f>
        <x:v>0</x:v>
      </x:c>
      <x:c r="L102" s="64" t="str">
        <x:f>IF(B102="","",MAX(0,J102-K102))</x:f>
      </x:c>
      <x:c r="M102" s="74" t="str">
        <x:f>IF(B102="","",IFERROR(SUMIFS($G$6:$G$205,$A$6:$A$205,A102,$B$6:$B$205,B102)/L102,0))</x:f>
      </x:c>
      <x:c r="N102" s="60" t="str">
        <x:f>IF(B102="","",IF(M102&gt;1,"OVERALLOCATED",IF(M102&gt;=0.85,"NEAR CAPACITY","AVAILABLE")))</x:f>
      </x:c>
    </x:row>
    <x:row r="103" ht="22" customHeight="1">
      <x:c r="A103" s="70"/>
      <x:c r="B103" s="58"/>
      <x:c r="C103" s="60" t="str">
        <x:f>IFERROR(INDEX('Team Capacity'!$B$6:$B$105,MATCH(B103,'Team Capacity'!$A$6:$A$105,0)),"")</x:f>
      </x:c>
      <x:c r="D103" s="58"/>
      <x:c r="E103" s="60" t="str">
        <x:f>IFERROR(INDEX('Projects'!$B$6:$B$105,MATCH(D103,'Projects'!$A$6:$A$105,0)),"")</x:f>
      </x:c>
      <x:c r="F103" s="72"/>
      <x:c r="G103" s="63"/>
      <x:c r="H103" s="63"/>
      <x:c r="I103" s="63"/>
      <x:c r="J103" s="64" t="n">
        <x:f>IFERROR(INDEX('Team Capacity'!$E$6:$E$105,MATCH(B103,'Team Capacity'!$A$6:$A$105,0)),0)</x:f>
        <x:v>0</x:v>
      </x:c>
      <x:c r="K103" s="64" t="n">
        <x:f>IFERROR(INDEX('Team Capacity'!$F$6:$F$105,MATCH(B103,'Team Capacity'!$A$6:$A$105,0)),0)</x:f>
        <x:v>0</x:v>
      </x:c>
      <x:c r="L103" s="64" t="str">
        <x:f>IF(B103="","",MAX(0,J103-K103))</x:f>
      </x:c>
      <x:c r="M103" s="74" t="str">
        <x:f>IF(B103="","",IFERROR(SUMIFS($G$6:$G$205,$A$6:$A$205,A103,$B$6:$B$205,B103)/L103,0))</x:f>
      </x:c>
      <x:c r="N103" s="60" t="str">
        <x:f>IF(B103="","",IF(M103&gt;1,"OVERALLOCATED",IF(M103&gt;=0.85,"NEAR CAPACITY","AVAILABLE")))</x:f>
      </x:c>
    </x:row>
    <x:row r="104" ht="22" customHeight="1">
      <x:c r="A104" s="70"/>
      <x:c r="B104" s="58"/>
      <x:c r="C104" s="60" t="str">
        <x:f>IFERROR(INDEX('Team Capacity'!$B$6:$B$105,MATCH(B104,'Team Capacity'!$A$6:$A$105,0)),"")</x:f>
      </x:c>
      <x:c r="D104" s="58"/>
      <x:c r="E104" s="60" t="str">
        <x:f>IFERROR(INDEX('Projects'!$B$6:$B$105,MATCH(D104,'Projects'!$A$6:$A$105,0)),"")</x:f>
      </x:c>
      <x:c r="F104" s="72"/>
      <x:c r="G104" s="63"/>
      <x:c r="H104" s="63"/>
      <x:c r="I104" s="63"/>
      <x:c r="J104" s="64" t="n">
        <x:f>IFERROR(INDEX('Team Capacity'!$E$6:$E$105,MATCH(B104,'Team Capacity'!$A$6:$A$105,0)),0)</x:f>
        <x:v>0</x:v>
      </x:c>
      <x:c r="K104" s="64" t="n">
        <x:f>IFERROR(INDEX('Team Capacity'!$F$6:$F$105,MATCH(B104,'Team Capacity'!$A$6:$A$105,0)),0)</x:f>
        <x:v>0</x:v>
      </x:c>
      <x:c r="L104" s="64" t="str">
        <x:f>IF(B104="","",MAX(0,J104-K104))</x:f>
      </x:c>
      <x:c r="M104" s="74" t="str">
        <x:f>IF(B104="","",IFERROR(SUMIFS($G$6:$G$205,$A$6:$A$205,A104,$B$6:$B$205,B104)/L104,0))</x:f>
      </x:c>
      <x:c r="N104" s="60" t="str">
        <x:f>IF(B104="","",IF(M104&gt;1,"OVERALLOCATED",IF(M104&gt;=0.85,"NEAR CAPACITY","AVAILABLE")))</x:f>
      </x:c>
    </x:row>
    <x:row r="105" ht="22" customHeight="1">
      <x:c r="A105" s="70"/>
      <x:c r="B105" s="58"/>
      <x:c r="C105" s="60" t="str">
        <x:f>IFERROR(INDEX('Team Capacity'!$B$6:$B$105,MATCH(B105,'Team Capacity'!$A$6:$A$105,0)),"")</x:f>
      </x:c>
      <x:c r="D105" s="58"/>
      <x:c r="E105" s="60" t="str">
        <x:f>IFERROR(INDEX('Projects'!$B$6:$B$105,MATCH(D105,'Projects'!$A$6:$A$105,0)),"")</x:f>
      </x:c>
      <x:c r="F105" s="72"/>
      <x:c r="G105" s="63"/>
      <x:c r="H105" s="63"/>
      <x:c r="I105" s="63"/>
      <x:c r="J105" s="64" t="n">
        <x:f>IFERROR(INDEX('Team Capacity'!$E$6:$E$105,MATCH(B105,'Team Capacity'!$A$6:$A$105,0)),0)</x:f>
        <x:v>0</x:v>
      </x:c>
      <x:c r="K105" s="64" t="n">
        <x:f>IFERROR(INDEX('Team Capacity'!$F$6:$F$105,MATCH(B105,'Team Capacity'!$A$6:$A$105,0)),0)</x:f>
        <x:v>0</x:v>
      </x:c>
      <x:c r="L105" s="64" t="str">
        <x:f>IF(B105="","",MAX(0,J105-K105))</x:f>
      </x:c>
      <x:c r="M105" s="74" t="str">
        <x:f>IF(B105="","",IFERROR(SUMIFS($G$6:$G$205,$A$6:$A$205,A105,$B$6:$B$205,B105)/L105,0))</x:f>
      </x:c>
      <x:c r="N105" s="60" t="str">
        <x:f>IF(B105="","",IF(M105&gt;1,"OVERALLOCATED",IF(M105&gt;=0.85,"NEAR CAPACITY","AVAILABLE")))</x:f>
      </x:c>
    </x:row>
    <x:row r="106" ht="22" customHeight="1">
      <x:c r="A106" s="70"/>
      <x:c r="B106" s="58"/>
      <x:c r="C106" s="60" t="str">
        <x:f>IFERROR(INDEX('Team Capacity'!$B$6:$B$105,MATCH(B106,'Team Capacity'!$A$6:$A$105,0)),"")</x:f>
      </x:c>
      <x:c r="D106" s="58"/>
      <x:c r="E106" s="60" t="str">
        <x:f>IFERROR(INDEX('Projects'!$B$6:$B$105,MATCH(D106,'Projects'!$A$6:$A$105,0)),"")</x:f>
      </x:c>
      <x:c r="F106" s="72"/>
      <x:c r="G106" s="63"/>
      <x:c r="H106" s="63"/>
      <x:c r="I106" s="63"/>
      <x:c r="J106" s="64" t="n">
        <x:f>IFERROR(INDEX('Team Capacity'!$E$6:$E$105,MATCH(B106,'Team Capacity'!$A$6:$A$105,0)),0)</x:f>
        <x:v>0</x:v>
      </x:c>
      <x:c r="K106" s="64" t="n">
        <x:f>IFERROR(INDEX('Team Capacity'!$F$6:$F$105,MATCH(B106,'Team Capacity'!$A$6:$A$105,0)),0)</x:f>
        <x:v>0</x:v>
      </x:c>
      <x:c r="L106" s="64" t="str">
        <x:f>IF(B106="","",MAX(0,J106-K106))</x:f>
      </x:c>
      <x:c r="M106" s="74" t="str">
        <x:f>IF(B106="","",IFERROR(SUMIFS($G$6:$G$205,$A$6:$A$205,A106,$B$6:$B$205,B106)/L106,0))</x:f>
      </x:c>
      <x:c r="N106" s="60" t="str">
        <x:f>IF(B106="","",IF(M106&gt;1,"OVERALLOCATED",IF(M106&gt;=0.85,"NEAR CAPACITY","AVAILABLE")))</x:f>
      </x:c>
    </x:row>
    <x:row r="107" ht="22" customHeight="1">
      <x:c r="A107" s="70"/>
      <x:c r="B107" s="58"/>
      <x:c r="C107" s="60" t="str">
        <x:f>IFERROR(INDEX('Team Capacity'!$B$6:$B$105,MATCH(B107,'Team Capacity'!$A$6:$A$105,0)),"")</x:f>
      </x:c>
      <x:c r="D107" s="58"/>
      <x:c r="E107" s="60" t="str">
        <x:f>IFERROR(INDEX('Projects'!$B$6:$B$105,MATCH(D107,'Projects'!$A$6:$A$105,0)),"")</x:f>
      </x:c>
      <x:c r="F107" s="72"/>
      <x:c r="G107" s="63"/>
      <x:c r="H107" s="63"/>
      <x:c r="I107" s="63"/>
      <x:c r="J107" s="64" t="n">
        <x:f>IFERROR(INDEX('Team Capacity'!$E$6:$E$105,MATCH(B107,'Team Capacity'!$A$6:$A$105,0)),0)</x:f>
        <x:v>0</x:v>
      </x:c>
      <x:c r="K107" s="64" t="n">
        <x:f>IFERROR(INDEX('Team Capacity'!$F$6:$F$105,MATCH(B107,'Team Capacity'!$A$6:$A$105,0)),0)</x:f>
        <x:v>0</x:v>
      </x:c>
      <x:c r="L107" s="64" t="str">
        <x:f>IF(B107="","",MAX(0,J107-K107))</x:f>
      </x:c>
      <x:c r="M107" s="74" t="str">
        <x:f>IF(B107="","",IFERROR(SUMIFS($G$6:$G$205,$A$6:$A$205,A107,$B$6:$B$205,B107)/L107,0))</x:f>
      </x:c>
      <x:c r="N107" s="60" t="str">
        <x:f>IF(B107="","",IF(M107&gt;1,"OVERALLOCATED",IF(M107&gt;=0.85,"NEAR CAPACITY","AVAILABLE")))</x:f>
      </x:c>
    </x:row>
    <x:row r="108" ht="22" customHeight="1">
      <x:c r="A108" s="70"/>
      <x:c r="B108" s="58"/>
      <x:c r="C108" s="60" t="str">
        <x:f>IFERROR(INDEX('Team Capacity'!$B$6:$B$105,MATCH(B108,'Team Capacity'!$A$6:$A$105,0)),"")</x:f>
      </x:c>
      <x:c r="D108" s="58"/>
      <x:c r="E108" s="60" t="str">
        <x:f>IFERROR(INDEX('Projects'!$B$6:$B$105,MATCH(D108,'Projects'!$A$6:$A$105,0)),"")</x:f>
      </x:c>
      <x:c r="F108" s="72"/>
      <x:c r="G108" s="63"/>
      <x:c r="H108" s="63"/>
      <x:c r="I108" s="63"/>
      <x:c r="J108" s="64" t="n">
        <x:f>IFERROR(INDEX('Team Capacity'!$E$6:$E$105,MATCH(B108,'Team Capacity'!$A$6:$A$105,0)),0)</x:f>
        <x:v>0</x:v>
      </x:c>
      <x:c r="K108" s="64" t="n">
        <x:f>IFERROR(INDEX('Team Capacity'!$F$6:$F$105,MATCH(B108,'Team Capacity'!$A$6:$A$105,0)),0)</x:f>
        <x:v>0</x:v>
      </x:c>
      <x:c r="L108" s="64" t="str">
        <x:f>IF(B108="","",MAX(0,J108-K108))</x:f>
      </x:c>
      <x:c r="M108" s="74" t="str">
        <x:f>IF(B108="","",IFERROR(SUMIFS($G$6:$G$205,$A$6:$A$205,A108,$B$6:$B$205,B108)/L108,0))</x:f>
      </x:c>
      <x:c r="N108" s="60" t="str">
        <x:f>IF(B108="","",IF(M108&gt;1,"OVERALLOCATED",IF(M108&gt;=0.85,"NEAR CAPACITY","AVAILABLE")))</x:f>
      </x:c>
    </x:row>
    <x:row r="109" ht="22" customHeight="1">
      <x:c r="A109" s="70"/>
      <x:c r="B109" s="58"/>
      <x:c r="C109" s="60" t="str">
        <x:f>IFERROR(INDEX('Team Capacity'!$B$6:$B$105,MATCH(B109,'Team Capacity'!$A$6:$A$105,0)),"")</x:f>
      </x:c>
      <x:c r="D109" s="58"/>
      <x:c r="E109" s="60" t="str">
        <x:f>IFERROR(INDEX('Projects'!$B$6:$B$105,MATCH(D109,'Projects'!$A$6:$A$105,0)),"")</x:f>
      </x:c>
      <x:c r="F109" s="72"/>
      <x:c r="G109" s="63"/>
      <x:c r="H109" s="63"/>
      <x:c r="I109" s="63"/>
      <x:c r="J109" s="64" t="n">
        <x:f>IFERROR(INDEX('Team Capacity'!$E$6:$E$105,MATCH(B109,'Team Capacity'!$A$6:$A$105,0)),0)</x:f>
        <x:v>0</x:v>
      </x:c>
      <x:c r="K109" s="64" t="n">
        <x:f>IFERROR(INDEX('Team Capacity'!$F$6:$F$105,MATCH(B109,'Team Capacity'!$A$6:$A$105,0)),0)</x:f>
        <x:v>0</x:v>
      </x:c>
      <x:c r="L109" s="64" t="str">
        <x:f>IF(B109="","",MAX(0,J109-K109))</x:f>
      </x:c>
      <x:c r="M109" s="74" t="str">
        <x:f>IF(B109="","",IFERROR(SUMIFS($G$6:$G$205,$A$6:$A$205,A109,$B$6:$B$205,B109)/L109,0))</x:f>
      </x:c>
      <x:c r="N109" s="60" t="str">
        <x:f>IF(B109="","",IF(M109&gt;1,"OVERALLOCATED",IF(M109&gt;=0.85,"NEAR CAPACITY","AVAILABLE")))</x:f>
      </x:c>
    </x:row>
    <x:row r="110" ht="22" customHeight="1">
      <x:c r="A110" s="70"/>
      <x:c r="B110" s="58"/>
      <x:c r="C110" s="60" t="str">
        <x:f>IFERROR(INDEX('Team Capacity'!$B$6:$B$105,MATCH(B110,'Team Capacity'!$A$6:$A$105,0)),"")</x:f>
      </x:c>
      <x:c r="D110" s="58"/>
      <x:c r="E110" s="60" t="str">
        <x:f>IFERROR(INDEX('Projects'!$B$6:$B$105,MATCH(D110,'Projects'!$A$6:$A$105,0)),"")</x:f>
      </x:c>
      <x:c r="F110" s="72"/>
      <x:c r="G110" s="63"/>
      <x:c r="H110" s="63"/>
      <x:c r="I110" s="63"/>
      <x:c r="J110" s="64" t="n">
        <x:f>IFERROR(INDEX('Team Capacity'!$E$6:$E$105,MATCH(B110,'Team Capacity'!$A$6:$A$105,0)),0)</x:f>
        <x:v>0</x:v>
      </x:c>
      <x:c r="K110" s="64" t="n">
        <x:f>IFERROR(INDEX('Team Capacity'!$F$6:$F$105,MATCH(B110,'Team Capacity'!$A$6:$A$105,0)),0)</x:f>
        <x:v>0</x:v>
      </x:c>
      <x:c r="L110" s="64" t="str">
        <x:f>IF(B110="","",MAX(0,J110-K110))</x:f>
      </x:c>
      <x:c r="M110" s="74" t="str">
        <x:f>IF(B110="","",IFERROR(SUMIFS($G$6:$G$205,$A$6:$A$205,A110,$B$6:$B$205,B110)/L110,0))</x:f>
      </x:c>
      <x:c r="N110" s="60" t="str">
        <x:f>IF(B110="","",IF(M110&gt;1,"OVERALLOCATED",IF(M110&gt;=0.85,"NEAR CAPACITY","AVAILABLE")))</x:f>
      </x:c>
    </x:row>
    <x:row r="111" ht="22" customHeight="1">
      <x:c r="A111" s="70"/>
      <x:c r="B111" s="58"/>
      <x:c r="C111" s="60" t="str">
        <x:f>IFERROR(INDEX('Team Capacity'!$B$6:$B$105,MATCH(B111,'Team Capacity'!$A$6:$A$105,0)),"")</x:f>
      </x:c>
      <x:c r="D111" s="58"/>
      <x:c r="E111" s="60" t="str">
        <x:f>IFERROR(INDEX('Projects'!$B$6:$B$105,MATCH(D111,'Projects'!$A$6:$A$105,0)),"")</x:f>
      </x:c>
      <x:c r="F111" s="72"/>
      <x:c r="G111" s="63"/>
      <x:c r="H111" s="63"/>
      <x:c r="I111" s="63"/>
      <x:c r="J111" s="64" t="n">
        <x:f>IFERROR(INDEX('Team Capacity'!$E$6:$E$105,MATCH(B111,'Team Capacity'!$A$6:$A$105,0)),0)</x:f>
        <x:v>0</x:v>
      </x:c>
      <x:c r="K111" s="64" t="n">
        <x:f>IFERROR(INDEX('Team Capacity'!$F$6:$F$105,MATCH(B111,'Team Capacity'!$A$6:$A$105,0)),0)</x:f>
        <x:v>0</x:v>
      </x:c>
      <x:c r="L111" s="64" t="str">
        <x:f>IF(B111="","",MAX(0,J111-K111))</x:f>
      </x:c>
      <x:c r="M111" s="74" t="str">
        <x:f>IF(B111="","",IFERROR(SUMIFS($G$6:$G$205,$A$6:$A$205,A111,$B$6:$B$205,B111)/L111,0))</x:f>
      </x:c>
      <x:c r="N111" s="60" t="str">
        <x:f>IF(B111="","",IF(M111&gt;1,"OVERALLOCATED",IF(M111&gt;=0.85,"NEAR CAPACITY","AVAILABLE")))</x:f>
      </x:c>
    </x:row>
    <x:row r="112" ht="22" customHeight="1">
      <x:c r="A112" s="70"/>
      <x:c r="B112" s="58"/>
      <x:c r="C112" s="60" t="str">
        <x:f>IFERROR(INDEX('Team Capacity'!$B$6:$B$105,MATCH(B112,'Team Capacity'!$A$6:$A$105,0)),"")</x:f>
      </x:c>
      <x:c r="D112" s="58"/>
      <x:c r="E112" s="60" t="str">
        <x:f>IFERROR(INDEX('Projects'!$B$6:$B$105,MATCH(D112,'Projects'!$A$6:$A$105,0)),"")</x:f>
      </x:c>
      <x:c r="F112" s="72"/>
      <x:c r="G112" s="63"/>
      <x:c r="H112" s="63"/>
      <x:c r="I112" s="63"/>
      <x:c r="J112" s="64" t="n">
        <x:f>IFERROR(INDEX('Team Capacity'!$E$6:$E$105,MATCH(B112,'Team Capacity'!$A$6:$A$105,0)),0)</x:f>
        <x:v>0</x:v>
      </x:c>
      <x:c r="K112" s="64" t="n">
        <x:f>IFERROR(INDEX('Team Capacity'!$F$6:$F$105,MATCH(B112,'Team Capacity'!$A$6:$A$105,0)),0)</x:f>
        <x:v>0</x:v>
      </x:c>
      <x:c r="L112" s="64" t="str">
        <x:f>IF(B112="","",MAX(0,J112-K112))</x:f>
      </x:c>
      <x:c r="M112" s="74" t="str">
        <x:f>IF(B112="","",IFERROR(SUMIFS($G$6:$G$205,$A$6:$A$205,A112,$B$6:$B$205,B112)/L112,0))</x:f>
      </x:c>
      <x:c r="N112" s="60" t="str">
        <x:f>IF(B112="","",IF(M112&gt;1,"OVERALLOCATED",IF(M112&gt;=0.85,"NEAR CAPACITY","AVAILABLE")))</x:f>
      </x:c>
    </x:row>
    <x:row r="113" ht="22" customHeight="1">
      <x:c r="A113" s="70"/>
      <x:c r="B113" s="58"/>
      <x:c r="C113" s="60" t="str">
        <x:f>IFERROR(INDEX('Team Capacity'!$B$6:$B$105,MATCH(B113,'Team Capacity'!$A$6:$A$105,0)),"")</x:f>
      </x:c>
      <x:c r="D113" s="58"/>
      <x:c r="E113" s="60" t="str">
        <x:f>IFERROR(INDEX('Projects'!$B$6:$B$105,MATCH(D113,'Projects'!$A$6:$A$105,0)),"")</x:f>
      </x:c>
      <x:c r="F113" s="72"/>
      <x:c r="G113" s="63"/>
      <x:c r="H113" s="63"/>
      <x:c r="I113" s="63"/>
      <x:c r="J113" s="64" t="n">
        <x:f>IFERROR(INDEX('Team Capacity'!$E$6:$E$105,MATCH(B113,'Team Capacity'!$A$6:$A$105,0)),0)</x:f>
        <x:v>0</x:v>
      </x:c>
      <x:c r="K113" s="64" t="n">
        <x:f>IFERROR(INDEX('Team Capacity'!$F$6:$F$105,MATCH(B113,'Team Capacity'!$A$6:$A$105,0)),0)</x:f>
        <x:v>0</x:v>
      </x:c>
      <x:c r="L113" s="64" t="str">
        <x:f>IF(B113="","",MAX(0,J113-K113))</x:f>
      </x:c>
      <x:c r="M113" s="74" t="str">
        <x:f>IF(B113="","",IFERROR(SUMIFS($G$6:$G$205,$A$6:$A$205,A113,$B$6:$B$205,B113)/L113,0))</x:f>
      </x:c>
      <x:c r="N113" s="60" t="str">
        <x:f>IF(B113="","",IF(M113&gt;1,"OVERALLOCATED",IF(M113&gt;=0.85,"NEAR CAPACITY","AVAILABLE")))</x:f>
      </x:c>
    </x:row>
    <x:row r="114" ht="22" customHeight="1">
      <x:c r="A114" s="70"/>
      <x:c r="B114" s="58"/>
      <x:c r="C114" s="60" t="str">
        <x:f>IFERROR(INDEX('Team Capacity'!$B$6:$B$105,MATCH(B114,'Team Capacity'!$A$6:$A$105,0)),"")</x:f>
      </x:c>
      <x:c r="D114" s="58"/>
      <x:c r="E114" s="60" t="str">
        <x:f>IFERROR(INDEX('Projects'!$B$6:$B$105,MATCH(D114,'Projects'!$A$6:$A$105,0)),"")</x:f>
      </x:c>
      <x:c r="F114" s="72"/>
      <x:c r="G114" s="63"/>
      <x:c r="H114" s="63"/>
      <x:c r="I114" s="63"/>
      <x:c r="J114" s="64" t="n">
        <x:f>IFERROR(INDEX('Team Capacity'!$E$6:$E$105,MATCH(B114,'Team Capacity'!$A$6:$A$105,0)),0)</x:f>
        <x:v>0</x:v>
      </x:c>
      <x:c r="K114" s="64" t="n">
        <x:f>IFERROR(INDEX('Team Capacity'!$F$6:$F$105,MATCH(B114,'Team Capacity'!$A$6:$A$105,0)),0)</x:f>
        <x:v>0</x:v>
      </x:c>
      <x:c r="L114" s="64" t="str">
        <x:f>IF(B114="","",MAX(0,J114-K114))</x:f>
      </x:c>
      <x:c r="M114" s="74" t="str">
        <x:f>IF(B114="","",IFERROR(SUMIFS($G$6:$G$205,$A$6:$A$205,A114,$B$6:$B$205,B114)/L114,0))</x:f>
      </x:c>
      <x:c r="N114" s="60" t="str">
        <x:f>IF(B114="","",IF(M114&gt;1,"OVERALLOCATED",IF(M114&gt;=0.85,"NEAR CAPACITY","AVAILABLE")))</x:f>
      </x:c>
    </x:row>
    <x:row r="115" ht="22" customHeight="1">
      <x:c r="A115" s="70"/>
      <x:c r="B115" s="58"/>
      <x:c r="C115" s="60" t="str">
        <x:f>IFERROR(INDEX('Team Capacity'!$B$6:$B$105,MATCH(B115,'Team Capacity'!$A$6:$A$105,0)),"")</x:f>
      </x:c>
      <x:c r="D115" s="58"/>
      <x:c r="E115" s="60" t="str">
        <x:f>IFERROR(INDEX('Projects'!$B$6:$B$105,MATCH(D115,'Projects'!$A$6:$A$105,0)),"")</x:f>
      </x:c>
      <x:c r="F115" s="72"/>
      <x:c r="G115" s="63"/>
      <x:c r="H115" s="63"/>
      <x:c r="I115" s="63"/>
      <x:c r="J115" s="64" t="n">
        <x:f>IFERROR(INDEX('Team Capacity'!$E$6:$E$105,MATCH(B115,'Team Capacity'!$A$6:$A$105,0)),0)</x:f>
        <x:v>0</x:v>
      </x:c>
      <x:c r="K115" s="64" t="n">
        <x:f>IFERROR(INDEX('Team Capacity'!$F$6:$F$105,MATCH(B115,'Team Capacity'!$A$6:$A$105,0)),0)</x:f>
        <x:v>0</x:v>
      </x:c>
      <x:c r="L115" s="64" t="str">
        <x:f>IF(B115="","",MAX(0,J115-K115))</x:f>
      </x:c>
      <x:c r="M115" s="74" t="str">
        <x:f>IF(B115="","",IFERROR(SUMIFS($G$6:$G$205,$A$6:$A$205,A115,$B$6:$B$205,B115)/L115,0))</x:f>
      </x:c>
      <x:c r="N115" s="60" t="str">
        <x:f>IF(B115="","",IF(M115&gt;1,"OVERALLOCATED",IF(M115&gt;=0.85,"NEAR CAPACITY","AVAILABLE")))</x:f>
      </x:c>
    </x:row>
    <x:row r="116" ht="22" customHeight="1">
      <x:c r="A116" s="70"/>
      <x:c r="B116" s="58"/>
      <x:c r="C116" s="60" t="str">
        <x:f>IFERROR(INDEX('Team Capacity'!$B$6:$B$105,MATCH(B116,'Team Capacity'!$A$6:$A$105,0)),"")</x:f>
      </x:c>
      <x:c r="D116" s="58"/>
      <x:c r="E116" s="60" t="str">
        <x:f>IFERROR(INDEX('Projects'!$B$6:$B$105,MATCH(D116,'Projects'!$A$6:$A$105,0)),"")</x:f>
      </x:c>
      <x:c r="F116" s="72"/>
      <x:c r="G116" s="63"/>
      <x:c r="H116" s="63"/>
      <x:c r="I116" s="63"/>
      <x:c r="J116" s="64" t="n">
        <x:f>IFERROR(INDEX('Team Capacity'!$E$6:$E$105,MATCH(B116,'Team Capacity'!$A$6:$A$105,0)),0)</x:f>
        <x:v>0</x:v>
      </x:c>
      <x:c r="K116" s="64" t="n">
        <x:f>IFERROR(INDEX('Team Capacity'!$F$6:$F$105,MATCH(B116,'Team Capacity'!$A$6:$A$105,0)),0)</x:f>
        <x:v>0</x:v>
      </x:c>
      <x:c r="L116" s="64" t="str">
        <x:f>IF(B116="","",MAX(0,J116-K116))</x:f>
      </x:c>
      <x:c r="M116" s="74" t="str">
        <x:f>IF(B116="","",IFERROR(SUMIFS($G$6:$G$205,$A$6:$A$205,A116,$B$6:$B$205,B116)/L116,0))</x:f>
      </x:c>
      <x:c r="N116" s="60" t="str">
        <x:f>IF(B116="","",IF(M116&gt;1,"OVERALLOCATED",IF(M116&gt;=0.85,"NEAR CAPACITY","AVAILABLE")))</x:f>
      </x:c>
    </x:row>
    <x:row r="117" ht="22" customHeight="1">
      <x:c r="A117" s="70"/>
      <x:c r="B117" s="58"/>
      <x:c r="C117" s="60" t="str">
        <x:f>IFERROR(INDEX('Team Capacity'!$B$6:$B$105,MATCH(B117,'Team Capacity'!$A$6:$A$105,0)),"")</x:f>
      </x:c>
      <x:c r="D117" s="58"/>
      <x:c r="E117" s="60" t="str">
        <x:f>IFERROR(INDEX('Projects'!$B$6:$B$105,MATCH(D117,'Projects'!$A$6:$A$105,0)),"")</x:f>
      </x:c>
      <x:c r="F117" s="72"/>
      <x:c r="G117" s="63"/>
      <x:c r="H117" s="63"/>
      <x:c r="I117" s="63"/>
      <x:c r="J117" s="64" t="n">
        <x:f>IFERROR(INDEX('Team Capacity'!$E$6:$E$105,MATCH(B117,'Team Capacity'!$A$6:$A$105,0)),0)</x:f>
        <x:v>0</x:v>
      </x:c>
      <x:c r="K117" s="64" t="n">
        <x:f>IFERROR(INDEX('Team Capacity'!$F$6:$F$105,MATCH(B117,'Team Capacity'!$A$6:$A$105,0)),0)</x:f>
        <x:v>0</x:v>
      </x:c>
      <x:c r="L117" s="64" t="str">
        <x:f>IF(B117="","",MAX(0,J117-K117))</x:f>
      </x:c>
      <x:c r="M117" s="74" t="str">
        <x:f>IF(B117="","",IFERROR(SUMIFS($G$6:$G$205,$A$6:$A$205,A117,$B$6:$B$205,B117)/L117,0))</x:f>
      </x:c>
      <x:c r="N117" s="60" t="str">
        <x:f>IF(B117="","",IF(M117&gt;1,"OVERALLOCATED",IF(M117&gt;=0.85,"NEAR CAPACITY","AVAILABLE")))</x:f>
      </x:c>
    </x:row>
    <x:row r="118" ht="22" customHeight="1">
      <x:c r="A118" s="70"/>
      <x:c r="B118" s="58"/>
      <x:c r="C118" s="60" t="str">
        <x:f>IFERROR(INDEX('Team Capacity'!$B$6:$B$105,MATCH(B118,'Team Capacity'!$A$6:$A$105,0)),"")</x:f>
      </x:c>
      <x:c r="D118" s="58"/>
      <x:c r="E118" s="60" t="str">
        <x:f>IFERROR(INDEX('Projects'!$B$6:$B$105,MATCH(D118,'Projects'!$A$6:$A$105,0)),"")</x:f>
      </x:c>
      <x:c r="F118" s="72"/>
      <x:c r="G118" s="63"/>
      <x:c r="H118" s="63"/>
      <x:c r="I118" s="63"/>
      <x:c r="J118" s="64" t="n">
        <x:f>IFERROR(INDEX('Team Capacity'!$E$6:$E$105,MATCH(B118,'Team Capacity'!$A$6:$A$105,0)),0)</x:f>
        <x:v>0</x:v>
      </x:c>
      <x:c r="K118" s="64" t="n">
        <x:f>IFERROR(INDEX('Team Capacity'!$F$6:$F$105,MATCH(B118,'Team Capacity'!$A$6:$A$105,0)),0)</x:f>
        <x:v>0</x:v>
      </x:c>
      <x:c r="L118" s="64" t="str">
        <x:f>IF(B118="","",MAX(0,J118-K118))</x:f>
      </x:c>
      <x:c r="M118" s="74" t="str">
        <x:f>IF(B118="","",IFERROR(SUMIFS($G$6:$G$205,$A$6:$A$205,A118,$B$6:$B$205,B118)/L118,0))</x:f>
      </x:c>
      <x:c r="N118" s="60" t="str">
        <x:f>IF(B118="","",IF(M118&gt;1,"OVERALLOCATED",IF(M118&gt;=0.85,"NEAR CAPACITY","AVAILABLE")))</x:f>
      </x:c>
    </x:row>
    <x:row r="119" ht="22" customHeight="1">
      <x:c r="A119" s="70"/>
      <x:c r="B119" s="58"/>
      <x:c r="C119" s="60" t="str">
        <x:f>IFERROR(INDEX('Team Capacity'!$B$6:$B$105,MATCH(B119,'Team Capacity'!$A$6:$A$105,0)),"")</x:f>
      </x:c>
      <x:c r="D119" s="58"/>
      <x:c r="E119" s="60" t="str">
        <x:f>IFERROR(INDEX('Projects'!$B$6:$B$105,MATCH(D119,'Projects'!$A$6:$A$105,0)),"")</x:f>
      </x:c>
      <x:c r="F119" s="72"/>
      <x:c r="G119" s="63"/>
      <x:c r="H119" s="63"/>
      <x:c r="I119" s="63"/>
      <x:c r="J119" s="64" t="n">
        <x:f>IFERROR(INDEX('Team Capacity'!$E$6:$E$105,MATCH(B119,'Team Capacity'!$A$6:$A$105,0)),0)</x:f>
        <x:v>0</x:v>
      </x:c>
      <x:c r="K119" s="64" t="n">
        <x:f>IFERROR(INDEX('Team Capacity'!$F$6:$F$105,MATCH(B119,'Team Capacity'!$A$6:$A$105,0)),0)</x:f>
        <x:v>0</x:v>
      </x:c>
      <x:c r="L119" s="64" t="str">
        <x:f>IF(B119="","",MAX(0,J119-K119))</x:f>
      </x:c>
      <x:c r="M119" s="74" t="str">
        <x:f>IF(B119="","",IFERROR(SUMIFS($G$6:$G$205,$A$6:$A$205,A119,$B$6:$B$205,B119)/L119,0))</x:f>
      </x:c>
      <x:c r="N119" s="60" t="str">
        <x:f>IF(B119="","",IF(M119&gt;1,"OVERALLOCATED",IF(M119&gt;=0.85,"NEAR CAPACITY","AVAILABLE")))</x:f>
      </x:c>
    </x:row>
    <x:row r="120" ht="22" customHeight="1">
      <x:c r="A120" s="70"/>
      <x:c r="B120" s="58"/>
      <x:c r="C120" s="60" t="str">
        <x:f>IFERROR(INDEX('Team Capacity'!$B$6:$B$105,MATCH(B120,'Team Capacity'!$A$6:$A$105,0)),"")</x:f>
      </x:c>
      <x:c r="D120" s="58"/>
      <x:c r="E120" s="60" t="str">
        <x:f>IFERROR(INDEX('Projects'!$B$6:$B$105,MATCH(D120,'Projects'!$A$6:$A$105,0)),"")</x:f>
      </x:c>
      <x:c r="F120" s="72"/>
      <x:c r="G120" s="63"/>
      <x:c r="H120" s="63"/>
      <x:c r="I120" s="63"/>
      <x:c r="J120" s="64" t="n">
        <x:f>IFERROR(INDEX('Team Capacity'!$E$6:$E$105,MATCH(B120,'Team Capacity'!$A$6:$A$105,0)),0)</x:f>
        <x:v>0</x:v>
      </x:c>
      <x:c r="K120" s="64" t="n">
        <x:f>IFERROR(INDEX('Team Capacity'!$F$6:$F$105,MATCH(B120,'Team Capacity'!$A$6:$A$105,0)),0)</x:f>
        <x:v>0</x:v>
      </x:c>
      <x:c r="L120" s="64" t="str">
        <x:f>IF(B120="","",MAX(0,J120-K120))</x:f>
      </x:c>
      <x:c r="M120" s="74" t="str">
        <x:f>IF(B120="","",IFERROR(SUMIFS($G$6:$G$205,$A$6:$A$205,A120,$B$6:$B$205,B120)/L120,0))</x:f>
      </x:c>
      <x:c r="N120" s="60" t="str">
        <x:f>IF(B120="","",IF(M120&gt;1,"OVERALLOCATED",IF(M120&gt;=0.85,"NEAR CAPACITY","AVAILABLE")))</x:f>
      </x:c>
    </x:row>
    <x:row r="121" ht="22" customHeight="1">
      <x:c r="A121" s="70"/>
      <x:c r="B121" s="58"/>
      <x:c r="C121" s="60" t="str">
        <x:f>IFERROR(INDEX('Team Capacity'!$B$6:$B$105,MATCH(B121,'Team Capacity'!$A$6:$A$105,0)),"")</x:f>
      </x:c>
      <x:c r="D121" s="58"/>
      <x:c r="E121" s="60" t="str">
        <x:f>IFERROR(INDEX('Projects'!$B$6:$B$105,MATCH(D121,'Projects'!$A$6:$A$105,0)),"")</x:f>
      </x:c>
      <x:c r="F121" s="72"/>
      <x:c r="G121" s="63"/>
      <x:c r="H121" s="63"/>
      <x:c r="I121" s="63"/>
      <x:c r="J121" s="64" t="n">
        <x:f>IFERROR(INDEX('Team Capacity'!$E$6:$E$105,MATCH(B121,'Team Capacity'!$A$6:$A$105,0)),0)</x:f>
        <x:v>0</x:v>
      </x:c>
      <x:c r="K121" s="64" t="n">
        <x:f>IFERROR(INDEX('Team Capacity'!$F$6:$F$105,MATCH(B121,'Team Capacity'!$A$6:$A$105,0)),0)</x:f>
        <x:v>0</x:v>
      </x:c>
      <x:c r="L121" s="64" t="str">
        <x:f>IF(B121="","",MAX(0,J121-K121))</x:f>
      </x:c>
      <x:c r="M121" s="74" t="str">
        <x:f>IF(B121="","",IFERROR(SUMIFS($G$6:$G$205,$A$6:$A$205,A121,$B$6:$B$205,B121)/L121,0))</x:f>
      </x:c>
      <x:c r="N121" s="60" t="str">
        <x:f>IF(B121="","",IF(M121&gt;1,"OVERALLOCATED",IF(M121&gt;=0.85,"NEAR CAPACITY","AVAILABLE")))</x:f>
      </x:c>
    </x:row>
    <x:row r="122" ht="22" customHeight="1">
      <x:c r="A122" s="70"/>
      <x:c r="B122" s="58"/>
      <x:c r="C122" s="60" t="str">
        <x:f>IFERROR(INDEX('Team Capacity'!$B$6:$B$105,MATCH(B122,'Team Capacity'!$A$6:$A$105,0)),"")</x:f>
      </x:c>
      <x:c r="D122" s="58"/>
      <x:c r="E122" s="60" t="str">
        <x:f>IFERROR(INDEX('Projects'!$B$6:$B$105,MATCH(D122,'Projects'!$A$6:$A$105,0)),"")</x:f>
      </x:c>
      <x:c r="F122" s="72"/>
      <x:c r="G122" s="63"/>
      <x:c r="H122" s="63"/>
      <x:c r="I122" s="63"/>
      <x:c r="J122" s="64" t="n">
        <x:f>IFERROR(INDEX('Team Capacity'!$E$6:$E$105,MATCH(B122,'Team Capacity'!$A$6:$A$105,0)),0)</x:f>
        <x:v>0</x:v>
      </x:c>
      <x:c r="K122" s="64" t="n">
        <x:f>IFERROR(INDEX('Team Capacity'!$F$6:$F$105,MATCH(B122,'Team Capacity'!$A$6:$A$105,0)),0)</x:f>
        <x:v>0</x:v>
      </x:c>
      <x:c r="L122" s="64" t="str">
        <x:f>IF(B122="","",MAX(0,J122-K122))</x:f>
      </x:c>
      <x:c r="M122" s="74" t="str">
        <x:f>IF(B122="","",IFERROR(SUMIFS($G$6:$G$205,$A$6:$A$205,A122,$B$6:$B$205,B122)/L122,0))</x:f>
      </x:c>
      <x:c r="N122" s="60" t="str">
        <x:f>IF(B122="","",IF(M122&gt;1,"OVERALLOCATED",IF(M122&gt;=0.85,"NEAR CAPACITY","AVAILABLE")))</x:f>
      </x:c>
    </x:row>
    <x:row r="123" ht="22" customHeight="1">
      <x:c r="A123" s="70"/>
      <x:c r="B123" s="58"/>
      <x:c r="C123" s="60" t="str">
        <x:f>IFERROR(INDEX('Team Capacity'!$B$6:$B$105,MATCH(B123,'Team Capacity'!$A$6:$A$105,0)),"")</x:f>
      </x:c>
      <x:c r="D123" s="58"/>
      <x:c r="E123" s="60" t="str">
        <x:f>IFERROR(INDEX('Projects'!$B$6:$B$105,MATCH(D123,'Projects'!$A$6:$A$105,0)),"")</x:f>
      </x:c>
      <x:c r="F123" s="72"/>
      <x:c r="G123" s="63"/>
      <x:c r="H123" s="63"/>
      <x:c r="I123" s="63"/>
      <x:c r="J123" s="64" t="n">
        <x:f>IFERROR(INDEX('Team Capacity'!$E$6:$E$105,MATCH(B123,'Team Capacity'!$A$6:$A$105,0)),0)</x:f>
        <x:v>0</x:v>
      </x:c>
      <x:c r="K123" s="64" t="n">
        <x:f>IFERROR(INDEX('Team Capacity'!$F$6:$F$105,MATCH(B123,'Team Capacity'!$A$6:$A$105,0)),0)</x:f>
        <x:v>0</x:v>
      </x:c>
      <x:c r="L123" s="64" t="str">
        <x:f>IF(B123="","",MAX(0,J123-K123))</x:f>
      </x:c>
      <x:c r="M123" s="74" t="str">
        <x:f>IF(B123="","",IFERROR(SUMIFS($G$6:$G$205,$A$6:$A$205,A123,$B$6:$B$205,B123)/L123,0))</x:f>
      </x:c>
      <x:c r="N123" s="60" t="str">
        <x:f>IF(B123="","",IF(M123&gt;1,"OVERALLOCATED",IF(M123&gt;=0.85,"NEAR CAPACITY","AVAILABLE")))</x:f>
      </x:c>
    </x:row>
    <x:row r="124" ht="22" customHeight="1">
      <x:c r="A124" s="70"/>
      <x:c r="B124" s="58"/>
      <x:c r="C124" s="60" t="str">
        <x:f>IFERROR(INDEX('Team Capacity'!$B$6:$B$105,MATCH(B124,'Team Capacity'!$A$6:$A$105,0)),"")</x:f>
      </x:c>
      <x:c r="D124" s="58"/>
      <x:c r="E124" s="60" t="str">
        <x:f>IFERROR(INDEX('Projects'!$B$6:$B$105,MATCH(D124,'Projects'!$A$6:$A$105,0)),"")</x:f>
      </x:c>
      <x:c r="F124" s="72"/>
      <x:c r="G124" s="63"/>
      <x:c r="H124" s="63"/>
      <x:c r="I124" s="63"/>
      <x:c r="J124" s="64" t="n">
        <x:f>IFERROR(INDEX('Team Capacity'!$E$6:$E$105,MATCH(B124,'Team Capacity'!$A$6:$A$105,0)),0)</x:f>
        <x:v>0</x:v>
      </x:c>
      <x:c r="K124" s="64" t="n">
        <x:f>IFERROR(INDEX('Team Capacity'!$F$6:$F$105,MATCH(B124,'Team Capacity'!$A$6:$A$105,0)),0)</x:f>
        <x:v>0</x:v>
      </x:c>
      <x:c r="L124" s="64" t="str">
        <x:f>IF(B124="","",MAX(0,J124-K124))</x:f>
      </x:c>
      <x:c r="M124" s="74" t="str">
        <x:f>IF(B124="","",IFERROR(SUMIFS($G$6:$G$205,$A$6:$A$205,A124,$B$6:$B$205,B124)/L124,0))</x:f>
      </x:c>
      <x:c r="N124" s="60" t="str">
        <x:f>IF(B124="","",IF(M124&gt;1,"OVERALLOCATED",IF(M124&gt;=0.85,"NEAR CAPACITY","AVAILABLE")))</x:f>
      </x:c>
    </x:row>
    <x:row r="125" ht="22" customHeight="1">
      <x:c r="A125" s="70"/>
      <x:c r="B125" s="58"/>
      <x:c r="C125" s="60" t="str">
        <x:f>IFERROR(INDEX('Team Capacity'!$B$6:$B$105,MATCH(B125,'Team Capacity'!$A$6:$A$105,0)),"")</x:f>
      </x:c>
      <x:c r="D125" s="58"/>
      <x:c r="E125" s="60" t="str">
        <x:f>IFERROR(INDEX('Projects'!$B$6:$B$105,MATCH(D125,'Projects'!$A$6:$A$105,0)),"")</x:f>
      </x:c>
      <x:c r="F125" s="72"/>
      <x:c r="G125" s="63"/>
      <x:c r="H125" s="63"/>
      <x:c r="I125" s="63"/>
      <x:c r="J125" s="64" t="n">
        <x:f>IFERROR(INDEX('Team Capacity'!$E$6:$E$105,MATCH(B125,'Team Capacity'!$A$6:$A$105,0)),0)</x:f>
        <x:v>0</x:v>
      </x:c>
      <x:c r="K125" s="64" t="n">
        <x:f>IFERROR(INDEX('Team Capacity'!$F$6:$F$105,MATCH(B125,'Team Capacity'!$A$6:$A$105,0)),0)</x:f>
        <x:v>0</x:v>
      </x:c>
      <x:c r="L125" s="64" t="str">
        <x:f>IF(B125="","",MAX(0,J125-K125))</x:f>
      </x:c>
      <x:c r="M125" s="74" t="str">
        <x:f>IF(B125="","",IFERROR(SUMIFS($G$6:$G$205,$A$6:$A$205,A125,$B$6:$B$205,B125)/L125,0))</x:f>
      </x:c>
      <x:c r="N125" s="60" t="str">
        <x:f>IF(B125="","",IF(M125&gt;1,"OVERALLOCATED",IF(M125&gt;=0.85,"NEAR CAPACITY","AVAILABLE")))</x:f>
      </x:c>
    </x:row>
    <x:row r="126" ht="22" customHeight="1">
      <x:c r="A126" s="70"/>
      <x:c r="B126" s="58"/>
      <x:c r="C126" s="60" t="str">
        <x:f>IFERROR(INDEX('Team Capacity'!$B$6:$B$105,MATCH(B126,'Team Capacity'!$A$6:$A$105,0)),"")</x:f>
      </x:c>
      <x:c r="D126" s="58"/>
      <x:c r="E126" s="60" t="str">
        <x:f>IFERROR(INDEX('Projects'!$B$6:$B$105,MATCH(D126,'Projects'!$A$6:$A$105,0)),"")</x:f>
      </x:c>
      <x:c r="F126" s="72"/>
      <x:c r="G126" s="63"/>
      <x:c r="H126" s="63"/>
      <x:c r="I126" s="63"/>
      <x:c r="J126" s="64" t="n">
        <x:f>IFERROR(INDEX('Team Capacity'!$E$6:$E$105,MATCH(B126,'Team Capacity'!$A$6:$A$105,0)),0)</x:f>
        <x:v>0</x:v>
      </x:c>
      <x:c r="K126" s="64" t="n">
        <x:f>IFERROR(INDEX('Team Capacity'!$F$6:$F$105,MATCH(B126,'Team Capacity'!$A$6:$A$105,0)),0)</x:f>
        <x:v>0</x:v>
      </x:c>
      <x:c r="L126" s="64" t="str">
        <x:f>IF(B126="","",MAX(0,J126-K126))</x:f>
      </x:c>
      <x:c r="M126" s="74" t="str">
        <x:f>IF(B126="","",IFERROR(SUMIFS($G$6:$G$205,$A$6:$A$205,A126,$B$6:$B$205,B126)/L126,0))</x:f>
      </x:c>
      <x:c r="N126" s="60" t="str">
        <x:f>IF(B126="","",IF(M126&gt;1,"OVERALLOCATED",IF(M126&gt;=0.85,"NEAR CAPACITY","AVAILABLE")))</x:f>
      </x:c>
    </x:row>
    <x:row r="127" ht="22" customHeight="1">
      <x:c r="A127" s="70"/>
      <x:c r="B127" s="58"/>
      <x:c r="C127" s="60" t="str">
        <x:f>IFERROR(INDEX('Team Capacity'!$B$6:$B$105,MATCH(B127,'Team Capacity'!$A$6:$A$105,0)),"")</x:f>
      </x:c>
      <x:c r="D127" s="58"/>
      <x:c r="E127" s="60" t="str">
        <x:f>IFERROR(INDEX('Projects'!$B$6:$B$105,MATCH(D127,'Projects'!$A$6:$A$105,0)),"")</x:f>
      </x:c>
      <x:c r="F127" s="72"/>
      <x:c r="G127" s="63"/>
      <x:c r="H127" s="63"/>
      <x:c r="I127" s="63"/>
      <x:c r="J127" s="64" t="n">
        <x:f>IFERROR(INDEX('Team Capacity'!$E$6:$E$105,MATCH(B127,'Team Capacity'!$A$6:$A$105,0)),0)</x:f>
        <x:v>0</x:v>
      </x:c>
      <x:c r="K127" s="64" t="n">
        <x:f>IFERROR(INDEX('Team Capacity'!$F$6:$F$105,MATCH(B127,'Team Capacity'!$A$6:$A$105,0)),0)</x:f>
        <x:v>0</x:v>
      </x:c>
      <x:c r="L127" s="64" t="str">
        <x:f>IF(B127="","",MAX(0,J127-K127))</x:f>
      </x:c>
      <x:c r="M127" s="74" t="str">
        <x:f>IF(B127="","",IFERROR(SUMIFS($G$6:$G$205,$A$6:$A$205,A127,$B$6:$B$205,B127)/L127,0))</x:f>
      </x:c>
      <x:c r="N127" s="60" t="str">
        <x:f>IF(B127="","",IF(M127&gt;1,"OVERALLOCATED",IF(M127&gt;=0.85,"NEAR CAPACITY","AVAILABLE")))</x:f>
      </x:c>
    </x:row>
    <x:row r="128" ht="22" customHeight="1">
      <x:c r="A128" s="70"/>
      <x:c r="B128" s="58"/>
      <x:c r="C128" s="60" t="str">
        <x:f>IFERROR(INDEX('Team Capacity'!$B$6:$B$105,MATCH(B128,'Team Capacity'!$A$6:$A$105,0)),"")</x:f>
      </x:c>
      <x:c r="D128" s="58"/>
      <x:c r="E128" s="60" t="str">
        <x:f>IFERROR(INDEX('Projects'!$B$6:$B$105,MATCH(D128,'Projects'!$A$6:$A$105,0)),"")</x:f>
      </x:c>
      <x:c r="F128" s="72"/>
      <x:c r="G128" s="63"/>
      <x:c r="H128" s="63"/>
      <x:c r="I128" s="63"/>
      <x:c r="J128" s="64" t="n">
        <x:f>IFERROR(INDEX('Team Capacity'!$E$6:$E$105,MATCH(B128,'Team Capacity'!$A$6:$A$105,0)),0)</x:f>
        <x:v>0</x:v>
      </x:c>
      <x:c r="K128" s="64" t="n">
        <x:f>IFERROR(INDEX('Team Capacity'!$F$6:$F$105,MATCH(B128,'Team Capacity'!$A$6:$A$105,0)),0)</x:f>
        <x:v>0</x:v>
      </x:c>
      <x:c r="L128" s="64" t="str">
        <x:f>IF(B128="","",MAX(0,J128-K128))</x:f>
      </x:c>
      <x:c r="M128" s="74" t="str">
        <x:f>IF(B128="","",IFERROR(SUMIFS($G$6:$G$205,$A$6:$A$205,A128,$B$6:$B$205,B128)/L128,0))</x:f>
      </x:c>
      <x:c r="N128" s="60" t="str">
        <x:f>IF(B128="","",IF(M128&gt;1,"OVERALLOCATED",IF(M128&gt;=0.85,"NEAR CAPACITY","AVAILABLE")))</x:f>
      </x:c>
    </x:row>
    <x:row r="129" ht="22" customHeight="1">
      <x:c r="A129" s="70"/>
      <x:c r="B129" s="58"/>
      <x:c r="C129" s="60" t="str">
        <x:f>IFERROR(INDEX('Team Capacity'!$B$6:$B$105,MATCH(B129,'Team Capacity'!$A$6:$A$105,0)),"")</x:f>
      </x:c>
      <x:c r="D129" s="58"/>
      <x:c r="E129" s="60" t="str">
        <x:f>IFERROR(INDEX('Projects'!$B$6:$B$105,MATCH(D129,'Projects'!$A$6:$A$105,0)),"")</x:f>
      </x:c>
      <x:c r="F129" s="72"/>
      <x:c r="G129" s="63"/>
      <x:c r="H129" s="63"/>
      <x:c r="I129" s="63"/>
      <x:c r="J129" s="64" t="n">
        <x:f>IFERROR(INDEX('Team Capacity'!$E$6:$E$105,MATCH(B129,'Team Capacity'!$A$6:$A$105,0)),0)</x:f>
        <x:v>0</x:v>
      </x:c>
      <x:c r="K129" s="64" t="n">
        <x:f>IFERROR(INDEX('Team Capacity'!$F$6:$F$105,MATCH(B129,'Team Capacity'!$A$6:$A$105,0)),0)</x:f>
        <x:v>0</x:v>
      </x:c>
      <x:c r="L129" s="64" t="str">
        <x:f>IF(B129="","",MAX(0,J129-K129))</x:f>
      </x:c>
      <x:c r="M129" s="74" t="str">
        <x:f>IF(B129="","",IFERROR(SUMIFS($G$6:$G$205,$A$6:$A$205,A129,$B$6:$B$205,B129)/L129,0))</x:f>
      </x:c>
      <x:c r="N129" s="60" t="str">
        <x:f>IF(B129="","",IF(M129&gt;1,"OVERALLOCATED",IF(M129&gt;=0.85,"NEAR CAPACITY","AVAILABLE")))</x:f>
      </x:c>
    </x:row>
    <x:row r="130" ht="22" customHeight="1">
      <x:c r="A130" s="70"/>
      <x:c r="B130" s="58"/>
      <x:c r="C130" s="60" t="str">
        <x:f>IFERROR(INDEX('Team Capacity'!$B$6:$B$105,MATCH(B130,'Team Capacity'!$A$6:$A$105,0)),"")</x:f>
      </x:c>
      <x:c r="D130" s="58"/>
      <x:c r="E130" s="60" t="str">
        <x:f>IFERROR(INDEX('Projects'!$B$6:$B$105,MATCH(D130,'Projects'!$A$6:$A$105,0)),"")</x:f>
      </x:c>
      <x:c r="F130" s="72"/>
      <x:c r="G130" s="63"/>
      <x:c r="H130" s="63"/>
      <x:c r="I130" s="63"/>
      <x:c r="J130" s="64" t="n">
        <x:f>IFERROR(INDEX('Team Capacity'!$E$6:$E$105,MATCH(B130,'Team Capacity'!$A$6:$A$105,0)),0)</x:f>
        <x:v>0</x:v>
      </x:c>
      <x:c r="K130" s="64" t="n">
        <x:f>IFERROR(INDEX('Team Capacity'!$F$6:$F$105,MATCH(B130,'Team Capacity'!$A$6:$A$105,0)),0)</x:f>
        <x:v>0</x:v>
      </x:c>
      <x:c r="L130" s="64" t="str">
        <x:f>IF(B130="","",MAX(0,J130-K130))</x:f>
      </x:c>
      <x:c r="M130" s="74" t="str">
        <x:f>IF(B130="","",IFERROR(SUMIFS($G$6:$G$205,$A$6:$A$205,A130,$B$6:$B$205,B130)/L130,0))</x:f>
      </x:c>
      <x:c r="N130" s="60" t="str">
        <x:f>IF(B130="","",IF(M130&gt;1,"OVERALLOCATED",IF(M130&gt;=0.85,"NEAR CAPACITY","AVAILABLE")))</x:f>
      </x:c>
    </x:row>
    <x:row r="131" ht="22" customHeight="1">
      <x:c r="A131" s="70"/>
      <x:c r="B131" s="58"/>
      <x:c r="C131" s="60" t="str">
        <x:f>IFERROR(INDEX('Team Capacity'!$B$6:$B$105,MATCH(B131,'Team Capacity'!$A$6:$A$105,0)),"")</x:f>
      </x:c>
      <x:c r="D131" s="58"/>
      <x:c r="E131" s="60" t="str">
        <x:f>IFERROR(INDEX('Projects'!$B$6:$B$105,MATCH(D131,'Projects'!$A$6:$A$105,0)),"")</x:f>
      </x:c>
      <x:c r="F131" s="72"/>
      <x:c r="G131" s="63"/>
      <x:c r="H131" s="63"/>
      <x:c r="I131" s="63"/>
      <x:c r="J131" s="64" t="n">
        <x:f>IFERROR(INDEX('Team Capacity'!$E$6:$E$105,MATCH(B131,'Team Capacity'!$A$6:$A$105,0)),0)</x:f>
        <x:v>0</x:v>
      </x:c>
      <x:c r="K131" s="64" t="n">
        <x:f>IFERROR(INDEX('Team Capacity'!$F$6:$F$105,MATCH(B131,'Team Capacity'!$A$6:$A$105,0)),0)</x:f>
        <x:v>0</x:v>
      </x:c>
      <x:c r="L131" s="64" t="str">
        <x:f>IF(B131="","",MAX(0,J131-K131))</x:f>
      </x:c>
      <x:c r="M131" s="74" t="str">
        <x:f>IF(B131="","",IFERROR(SUMIFS($G$6:$G$205,$A$6:$A$205,A131,$B$6:$B$205,B131)/L131,0))</x:f>
      </x:c>
      <x:c r="N131" s="60" t="str">
        <x:f>IF(B131="","",IF(M131&gt;1,"OVERALLOCATED",IF(M131&gt;=0.85,"NEAR CAPACITY","AVAILABLE")))</x:f>
      </x:c>
    </x:row>
    <x:row r="132" ht="22" customHeight="1">
      <x:c r="A132" s="70"/>
      <x:c r="B132" s="58"/>
      <x:c r="C132" s="60" t="str">
        <x:f>IFERROR(INDEX('Team Capacity'!$B$6:$B$105,MATCH(B132,'Team Capacity'!$A$6:$A$105,0)),"")</x:f>
      </x:c>
      <x:c r="D132" s="58"/>
      <x:c r="E132" s="60" t="str">
        <x:f>IFERROR(INDEX('Projects'!$B$6:$B$105,MATCH(D132,'Projects'!$A$6:$A$105,0)),"")</x:f>
      </x:c>
      <x:c r="F132" s="72"/>
      <x:c r="G132" s="63"/>
      <x:c r="H132" s="63"/>
      <x:c r="I132" s="63"/>
      <x:c r="J132" s="64" t="n">
        <x:f>IFERROR(INDEX('Team Capacity'!$E$6:$E$105,MATCH(B132,'Team Capacity'!$A$6:$A$105,0)),0)</x:f>
        <x:v>0</x:v>
      </x:c>
      <x:c r="K132" s="64" t="n">
        <x:f>IFERROR(INDEX('Team Capacity'!$F$6:$F$105,MATCH(B132,'Team Capacity'!$A$6:$A$105,0)),0)</x:f>
        <x:v>0</x:v>
      </x:c>
      <x:c r="L132" s="64" t="str">
        <x:f>IF(B132="","",MAX(0,J132-K132))</x:f>
      </x:c>
      <x:c r="M132" s="74" t="str">
        <x:f>IF(B132="","",IFERROR(SUMIFS($G$6:$G$205,$A$6:$A$205,A132,$B$6:$B$205,B132)/L132,0))</x:f>
      </x:c>
      <x:c r="N132" s="60" t="str">
        <x:f>IF(B132="","",IF(M132&gt;1,"OVERALLOCATED",IF(M132&gt;=0.85,"NEAR CAPACITY","AVAILABLE")))</x:f>
      </x:c>
    </x:row>
    <x:row r="133" ht="22" customHeight="1">
      <x:c r="A133" s="70"/>
      <x:c r="B133" s="58"/>
      <x:c r="C133" s="60" t="str">
        <x:f>IFERROR(INDEX('Team Capacity'!$B$6:$B$105,MATCH(B133,'Team Capacity'!$A$6:$A$105,0)),"")</x:f>
      </x:c>
      <x:c r="D133" s="58"/>
      <x:c r="E133" s="60" t="str">
        <x:f>IFERROR(INDEX('Projects'!$B$6:$B$105,MATCH(D133,'Projects'!$A$6:$A$105,0)),"")</x:f>
      </x:c>
      <x:c r="F133" s="72"/>
      <x:c r="G133" s="63"/>
      <x:c r="H133" s="63"/>
      <x:c r="I133" s="63"/>
      <x:c r="J133" s="64" t="n">
        <x:f>IFERROR(INDEX('Team Capacity'!$E$6:$E$105,MATCH(B133,'Team Capacity'!$A$6:$A$105,0)),0)</x:f>
        <x:v>0</x:v>
      </x:c>
      <x:c r="K133" s="64" t="n">
        <x:f>IFERROR(INDEX('Team Capacity'!$F$6:$F$105,MATCH(B133,'Team Capacity'!$A$6:$A$105,0)),0)</x:f>
        <x:v>0</x:v>
      </x:c>
      <x:c r="L133" s="64" t="str">
        <x:f>IF(B133="","",MAX(0,J133-K133))</x:f>
      </x:c>
      <x:c r="M133" s="74" t="str">
        <x:f>IF(B133="","",IFERROR(SUMIFS($G$6:$G$205,$A$6:$A$205,A133,$B$6:$B$205,B133)/L133,0))</x:f>
      </x:c>
      <x:c r="N133" s="60" t="str">
        <x:f>IF(B133="","",IF(M133&gt;1,"OVERALLOCATED",IF(M133&gt;=0.85,"NEAR CAPACITY","AVAILABLE")))</x:f>
      </x:c>
    </x:row>
    <x:row r="134" ht="22" customHeight="1">
      <x:c r="A134" s="70"/>
      <x:c r="B134" s="58"/>
      <x:c r="C134" s="60" t="str">
        <x:f>IFERROR(INDEX('Team Capacity'!$B$6:$B$105,MATCH(B134,'Team Capacity'!$A$6:$A$105,0)),"")</x:f>
      </x:c>
      <x:c r="D134" s="58"/>
      <x:c r="E134" s="60" t="str">
        <x:f>IFERROR(INDEX('Projects'!$B$6:$B$105,MATCH(D134,'Projects'!$A$6:$A$105,0)),"")</x:f>
      </x:c>
      <x:c r="F134" s="72"/>
      <x:c r="G134" s="63"/>
      <x:c r="H134" s="63"/>
      <x:c r="I134" s="63"/>
      <x:c r="J134" s="64" t="n">
        <x:f>IFERROR(INDEX('Team Capacity'!$E$6:$E$105,MATCH(B134,'Team Capacity'!$A$6:$A$105,0)),0)</x:f>
        <x:v>0</x:v>
      </x:c>
      <x:c r="K134" s="64" t="n">
        <x:f>IFERROR(INDEX('Team Capacity'!$F$6:$F$105,MATCH(B134,'Team Capacity'!$A$6:$A$105,0)),0)</x:f>
        <x:v>0</x:v>
      </x:c>
      <x:c r="L134" s="64" t="str">
        <x:f>IF(B134="","",MAX(0,J134-K134))</x:f>
      </x:c>
      <x:c r="M134" s="74" t="str">
        <x:f>IF(B134="","",IFERROR(SUMIFS($G$6:$G$205,$A$6:$A$205,A134,$B$6:$B$205,B134)/L134,0))</x:f>
      </x:c>
      <x:c r="N134" s="60" t="str">
        <x:f>IF(B134="","",IF(M134&gt;1,"OVERALLOCATED",IF(M134&gt;=0.85,"NEAR CAPACITY","AVAILABLE")))</x:f>
      </x:c>
    </x:row>
    <x:row r="135" ht="22" customHeight="1">
      <x:c r="A135" s="70"/>
      <x:c r="B135" s="58"/>
      <x:c r="C135" s="60" t="str">
        <x:f>IFERROR(INDEX('Team Capacity'!$B$6:$B$105,MATCH(B135,'Team Capacity'!$A$6:$A$105,0)),"")</x:f>
      </x:c>
      <x:c r="D135" s="58"/>
      <x:c r="E135" s="60" t="str">
        <x:f>IFERROR(INDEX('Projects'!$B$6:$B$105,MATCH(D135,'Projects'!$A$6:$A$105,0)),"")</x:f>
      </x:c>
      <x:c r="F135" s="72"/>
      <x:c r="G135" s="63"/>
      <x:c r="H135" s="63"/>
      <x:c r="I135" s="63"/>
      <x:c r="J135" s="64" t="n">
        <x:f>IFERROR(INDEX('Team Capacity'!$E$6:$E$105,MATCH(B135,'Team Capacity'!$A$6:$A$105,0)),0)</x:f>
        <x:v>0</x:v>
      </x:c>
      <x:c r="K135" s="64" t="n">
        <x:f>IFERROR(INDEX('Team Capacity'!$F$6:$F$105,MATCH(B135,'Team Capacity'!$A$6:$A$105,0)),0)</x:f>
        <x:v>0</x:v>
      </x:c>
      <x:c r="L135" s="64" t="str">
        <x:f>IF(B135="","",MAX(0,J135-K135))</x:f>
      </x:c>
      <x:c r="M135" s="74" t="str">
        <x:f>IF(B135="","",IFERROR(SUMIFS($G$6:$G$205,$A$6:$A$205,A135,$B$6:$B$205,B135)/L135,0))</x:f>
      </x:c>
      <x:c r="N135" s="60" t="str">
        <x:f>IF(B135="","",IF(M135&gt;1,"OVERALLOCATED",IF(M135&gt;=0.85,"NEAR CAPACITY","AVAILABLE")))</x:f>
      </x:c>
    </x:row>
    <x:row r="136" ht="22" customHeight="1">
      <x:c r="A136" s="70"/>
      <x:c r="B136" s="58"/>
      <x:c r="C136" s="60" t="str">
        <x:f>IFERROR(INDEX('Team Capacity'!$B$6:$B$105,MATCH(B136,'Team Capacity'!$A$6:$A$105,0)),"")</x:f>
      </x:c>
      <x:c r="D136" s="58"/>
      <x:c r="E136" s="60" t="str">
        <x:f>IFERROR(INDEX('Projects'!$B$6:$B$105,MATCH(D136,'Projects'!$A$6:$A$105,0)),"")</x:f>
      </x:c>
      <x:c r="F136" s="72"/>
      <x:c r="G136" s="63"/>
      <x:c r="H136" s="63"/>
      <x:c r="I136" s="63"/>
      <x:c r="J136" s="64" t="n">
        <x:f>IFERROR(INDEX('Team Capacity'!$E$6:$E$105,MATCH(B136,'Team Capacity'!$A$6:$A$105,0)),0)</x:f>
        <x:v>0</x:v>
      </x:c>
      <x:c r="K136" s="64" t="n">
        <x:f>IFERROR(INDEX('Team Capacity'!$F$6:$F$105,MATCH(B136,'Team Capacity'!$A$6:$A$105,0)),0)</x:f>
        <x:v>0</x:v>
      </x:c>
      <x:c r="L136" s="64" t="str">
        <x:f>IF(B136="","",MAX(0,J136-K136))</x:f>
      </x:c>
      <x:c r="M136" s="74" t="str">
        <x:f>IF(B136="","",IFERROR(SUMIFS($G$6:$G$205,$A$6:$A$205,A136,$B$6:$B$205,B136)/L136,0))</x:f>
      </x:c>
      <x:c r="N136" s="60" t="str">
        <x:f>IF(B136="","",IF(M136&gt;1,"OVERALLOCATED",IF(M136&gt;=0.85,"NEAR CAPACITY","AVAILABLE")))</x:f>
      </x:c>
    </x:row>
    <x:row r="137" ht="22" customHeight="1">
      <x:c r="A137" s="70"/>
      <x:c r="B137" s="58"/>
      <x:c r="C137" s="60" t="str">
        <x:f>IFERROR(INDEX('Team Capacity'!$B$6:$B$105,MATCH(B137,'Team Capacity'!$A$6:$A$105,0)),"")</x:f>
      </x:c>
      <x:c r="D137" s="58"/>
      <x:c r="E137" s="60" t="str">
        <x:f>IFERROR(INDEX('Projects'!$B$6:$B$105,MATCH(D137,'Projects'!$A$6:$A$105,0)),"")</x:f>
      </x:c>
      <x:c r="F137" s="72"/>
      <x:c r="G137" s="63"/>
      <x:c r="H137" s="63"/>
      <x:c r="I137" s="63"/>
      <x:c r="J137" s="64" t="n">
        <x:f>IFERROR(INDEX('Team Capacity'!$E$6:$E$105,MATCH(B137,'Team Capacity'!$A$6:$A$105,0)),0)</x:f>
        <x:v>0</x:v>
      </x:c>
      <x:c r="K137" s="64" t="n">
        <x:f>IFERROR(INDEX('Team Capacity'!$F$6:$F$105,MATCH(B137,'Team Capacity'!$A$6:$A$105,0)),0)</x:f>
        <x:v>0</x:v>
      </x:c>
      <x:c r="L137" s="64" t="str">
        <x:f>IF(B137="","",MAX(0,J137-K137))</x:f>
      </x:c>
      <x:c r="M137" s="74" t="str">
        <x:f>IF(B137="","",IFERROR(SUMIFS($G$6:$G$205,$A$6:$A$205,A137,$B$6:$B$205,B137)/L137,0))</x:f>
      </x:c>
      <x:c r="N137" s="60" t="str">
        <x:f>IF(B137="","",IF(M137&gt;1,"OVERALLOCATED",IF(M137&gt;=0.85,"NEAR CAPACITY","AVAILABLE")))</x:f>
      </x:c>
    </x:row>
    <x:row r="138" ht="22" customHeight="1">
      <x:c r="A138" s="70"/>
      <x:c r="B138" s="58"/>
      <x:c r="C138" s="60" t="str">
        <x:f>IFERROR(INDEX('Team Capacity'!$B$6:$B$105,MATCH(B138,'Team Capacity'!$A$6:$A$105,0)),"")</x:f>
      </x:c>
      <x:c r="D138" s="58"/>
      <x:c r="E138" s="60" t="str">
        <x:f>IFERROR(INDEX('Projects'!$B$6:$B$105,MATCH(D138,'Projects'!$A$6:$A$105,0)),"")</x:f>
      </x:c>
      <x:c r="F138" s="72"/>
      <x:c r="G138" s="63"/>
      <x:c r="H138" s="63"/>
      <x:c r="I138" s="63"/>
      <x:c r="J138" s="64" t="n">
        <x:f>IFERROR(INDEX('Team Capacity'!$E$6:$E$105,MATCH(B138,'Team Capacity'!$A$6:$A$105,0)),0)</x:f>
        <x:v>0</x:v>
      </x:c>
      <x:c r="K138" s="64" t="n">
        <x:f>IFERROR(INDEX('Team Capacity'!$F$6:$F$105,MATCH(B138,'Team Capacity'!$A$6:$A$105,0)),0)</x:f>
        <x:v>0</x:v>
      </x:c>
      <x:c r="L138" s="64" t="str">
        <x:f>IF(B138="","",MAX(0,J138-K138))</x:f>
      </x:c>
      <x:c r="M138" s="74" t="str">
        <x:f>IF(B138="","",IFERROR(SUMIFS($G$6:$G$205,$A$6:$A$205,A138,$B$6:$B$205,B138)/L138,0))</x:f>
      </x:c>
      <x:c r="N138" s="60" t="str">
        <x:f>IF(B138="","",IF(M138&gt;1,"OVERALLOCATED",IF(M138&gt;=0.85,"NEAR CAPACITY","AVAILABLE")))</x:f>
      </x:c>
    </x:row>
    <x:row r="139" ht="22" customHeight="1">
      <x:c r="A139" s="70"/>
      <x:c r="B139" s="58"/>
      <x:c r="C139" s="60" t="str">
        <x:f>IFERROR(INDEX('Team Capacity'!$B$6:$B$105,MATCH(B139,'Team Capacity'!$A$6:$A$105,0)),"")</x:f>
      </x:c>
      <x:c r="D139" s="58"/>
      <x:c r="E139" s="60" t="str">
        <x:f>IFERROR(INDEX('Projects'!$B$6:$B$105,MATCH(D139,'Projects'!$A$6:$A$105,0)),"")</x:f>
      </x:c>
      <x:c r="F139" s="72"/>
      <x:c r="G139" s="63"/>
      <x:c r="H139" s="63"/>
      <x:c r="I139" s="63"/>
      <x:c r="J139" s="64" t="n">
        <x:f>IFERROR(INDEX('Team Capacity'!$E$6:$E$105,MATCH(B139,'Team Capacity'!$A$6:$A$105,0)),0)</x:f>
        <x:v>0</x:v>
      </x:c>
      <x:c r="K139" s="64" t="n">
        <x:f>IFERROR(INDEX('Team Capacity'!$F$6:$F$105,MATCH(B139,'Team Capacity'!$A$6:$A$105,0)),0)</x:f>
        <x:v>0</x:v>
      </x:c>
      <x:c r="L139" s="64" t="str">
        <x:f>IF(B139="","",MAX(0,J139-K139))</x:f>
      </x:c>
      <x:c r="M139" s="74" t="str">
        <x:f>IF(B139="","",IFERROR(SUMIFS($G$6:$G$205,$A$6:$A$205,A139,$B$6:$B$205,B139)/L139,0))</x:f>
      </x:c>
      <x:c r="N139" s="60" t="str">
        <x:f>IF(B139="","",IF(M139&gt;1,"OVERALLOCATED",IF(M139&gt;=0.85,"NEAR CAPACITY","AVAILABLE")))</x:f>
      </x:c>
    </x:row>
    <x:row r="140" ht="22" customHeight="1">
      <x:c r="A140" s="70"/>
      <x:c r="B140" s="58"/>
      <x:c r="C140" s="60" t="str">
        <x:f>IFERROR(INDEX('Team Capacity'!$B$6:$B$105,MATCH(B140,'Team Capacity'!$A$6:$A$105,0)),"")</x:f>
      </x:c>
      <x:c r="D140" s="58"/>
      <x:c r="E140" s="60" t="str">
        <x:f>IFERROR(INDEX('Projects'!$B$6:$B$105,MATCH(D140,'Projects'!$A$6:$A$105,0)),"")</x:f>
      </x:c>
      <x:c r="F140" s="72"/>
      <x:c r="G140" s="63"/>
      <x:c r="H140" s="63"/>
      <x:c r="I140" s="63"/>
      <x:c r="J140" s="64" t="n">
        <x:f>IFERROR(INDEX('Team Capacity'!$E$6:$E$105,MATCH(B140,'Team Capacity'!$A$6:$A$105,0)),0)</x:f>
        <x:v>0</x:v>
      </x:c>
      <x:c r="K140" s="64" t="n">
        <x:f>IFERROR(INDEX('Team Capacity'!$F$6:$F$105,MATCH(B140,'Team Capacity'!$A$6:$A$105,0)),0)</x:f>
        <x:v>0</x:v>
      </x:c>
      <x:c r="L140" s="64" t="str">
        <x:f>IF(B140="","",MAX(0,J140-K140))</x:f>
      </x:c>
      <x:c r="M140" s="74" t="str">
        <x:f>IF(B140="","",IFERROR(SUMIFS($G$6:$G$205,$A$6:$A$205,A140,$B$6:$B$205,B140)/L140,0))</x:f>
      </x:c>
      <x:c r="N140" s="60" t="str">
        <x:f>IF(B140="","",IF(M140&gt;1,"OVERALLOCATED",IF(M140&gt;=0.85,"NEAR CAPACITY","AVAILABLE")))</x:f>
      </x:c>
    </x:row>
    <x:row r="141" ht="22" customHeight="1">
      <x:c r="A141" s="70"/>
      <x:c r="B141" s="58"/>
      <x:c r="C141" s="60" t="str">
        <x:f>IFERROR(INDEX('Team Capacity'!$B$6:$B$105,MATCH(B141,'Team Capacity'!$A$6:$A$105,0)),"")</x:f>
      </x:c>
      <x:c r="D141" s="58"/>
      <x:c r="E141" s="60" t="str">
        <x:f>IFERROR(INDEX('Projects'!$B$6:$B$105,MATCH(D141,'Projects'!$A$6:$A$105,0)),"")</x:f>
      </x:c>
      <x:c r="F141" s="72"/>
      <x:c r="G141" s="63"/>
      <x:c r="H141" s="63"/>
      <x:c r="I141" s="63"/>
      <x:c r="J141" s="64" t="n">
        <x:f>IFERROR(INDEX('Team Capacity'!$E$6:$E$105,MATCH(B141,'Team Capacity'!$A$6:$A$105,0)),0)</x:f>
        <x:v>0</x:v>
      </x:c>
      <x:c r="K141" s="64" t="n">
        <x:f>IFERROR(INDEX('Team Capacity'!$F$6:$F$105,MATCH(B141,'Team Capacity'!$A$6:$A$105,0)),0)</x:f>
        <x:v>0</x:v>
      </x:c>
      <x:c r="L141" s="64" t="str">
        <x:f>IF(B141="","",MAX(0,J141-K141))</x:f>
      </x:c>
      <x:c r="M141" s="74" t="str">
        <x:f>IF(B141="","",IFERROR(SUMIFS($G$6:$G$205,$A$6:$A$205,A141,$B$6:$B$205,B141)/L141,0))</x:f>
      </x:c>
      <x:c r="N141" s="60" t="str">
        <x:f>IF(B141="","",IF(M141&gt;1,"OVERALLOCATED",IF(M141&gt;=0.85,"NEAR CAPACITY","AVAILABLE")))</x:f>
      </x:c>
    </x:row>
    <x:row r="142" ht="22" customHeight="1">
      <x:c r="A142" s="70"/>
      <x:c r="B142" s="58"/>
      <x:c r="C142" s="60" t="str">
        <x:f>IFERROR(INDEX('Team Capacity'!$B$6:$B$105,MATCH(B142,'Team Capacity'!$A$6:$A$105,0)),"")</x:f>
      </x:c>
      <x:c r="D142" s="58"/>
      <x:c r="E142" s="60" t="str">
        <x:f>IFERROR(INDEX('Projects'!$B$6:$B$105,MATCH(D142,'Projects'!$A$6:$A$105,0)),"")</x:f>
      </x:c>
      <x:c r="F142" s="72"/>
      <x:c r="G142" s="63"/>
      <x:c r="H142" s="63"/>
      <x:c r="I142" s="63"/>
      <x:c r="J142" s="64" t="n">
        <x:f>IFERROR(INDEX('Team Capacity'!$E$6:$E$105,MATCH(B142,'Team Capacity'!$A$6:$A$105,0)),0)</x:f>
        <x:v>0</x:v>
      </x:c>
      <x:c r="K142" s="64" t="n">
        <x:f>IFERROR(INDEX('Team Capacity'!$F$6:$F$105,MATCH(B142,'Team Capacity'!$A$6:$A$105,0)),0)</x:f>
        <x:v>0</x:v>
      </x:c>
      <x:c r="L142" s="64" t="str">
        <x:f>IF(B142="","",MAX(0,J142-K142))</x:f>
      </x:c>
      <x:c r="M142" s="74" t="str">
        <x:f>IF(B142="","",IFERROR(SUMIFS($G$6:$G$205,$A$6:$A$205,A142,$B$6:$B$205,B142)/L142,0))</x:f>
      </x:c>
      <x:c r="N142" s="60" t="str">
        <x:f>IF(B142="","",IF(M142&gt;1,"OVERALLOCATED",IF(M142&gt;=0.85,"NEAR CAPACITY","AVAILABLE")))</x:f>
      </x:c>
    </x:row>
    <x:row r="143" ht="22" customHeight="1">
      <x:c r="A143" s="70"/>
      <x:c r="B143" s="58"/>
      <x:c r="C143" s="60" t="str">
        <x:f>IFERROR(INDEX('Team Capacity'!$B$6:$B$105,MATCH(B143,'Team Capacity'!$A$6:$A$105,0)),"")</x:f>
      </x:c>
      <x:c r="D143" s="58"/>
      <x:c r="E143" s="60" t="str">
        <x:f>IFERROR(INDEX('Projects'!$B$6:$B$105,MATCH(D143,'Projects'!$A$6:$A$105,0)),"")</x:f>
      </x:c>
      <x:c r="F143" s="72"/>
      <x:c r="G143" s="63"/>
      <x:c r="H143" s="63"/>
      <x:c r="I143" s="63"/>
      <x:c r="J143" s="64" t="n">
        <x:f>IFERROR(INDEX('Team Capacity'!$E$6:$E$105,MATCH(B143,'Team Capacity'!$A$6:$A$105,0)),0)</x:f>
        <x:v>0</x:v>
      </x:c>
      <x:c r="K143" s="64" t="n">
        <x:f>IFERROR(INDEX('Team Capacity'!$F$6:$F$105,MATCH(B143,'Team Capacity'!$A$6:$A$105,0)),0)</x:f>
        <x:v>0</x:v>
      </x:c>
      <x:c r="L143" s="64" t="str">
        <x:f>IF(B143="","",MAX(0,J143-K143))</x:f>
      </x:c>
      <x:c r="M143" s="74" t="str">
        <x:f>IF(B143="","",IFERROR(SUMIFS($G$6:$G$205,$A$6:$A$205,A143,$B$6:$B$205,B143)/L143,0))</x:f>
      </x:c>
      <x:c r="N143" s="60" t="str">
        <x:f>IF(B143="","",IF(M143&gt;1,"OVERALLOCATED",IF(M143&gt;=0.85,"NEAR CAPACITY","AVAILABLE")))</x:f>
      </x:c>
    </x:row>
    <x:row r="144" ht="22" customHeight="1">
      <x:c r="A144" s="70"/>
      <x:c r="B144" s="58"/>
      <x:c r="C144" s="60" t="str">
        <x:f>IFERROR(INDEX('Team Capacity'!$B$6:$B$105,MATCH(B144,'Team Capacity'!$A$6:$A$105,0)),"")</x:f>
      </x:c>
      <x:c r="D144" s="58"/>
      <x:c r="E144" s="60" t="str">
        <x:f>IFERROR(INDEX('Projects'!$B$6:$B$105,MATCH(D144,'Projects'!$A$6:$A$105,0)),"")</x:f>
      </x:c>
      <x:c r="F144" s="72"/>
      <x:c r="G144" s="63"/>
      <x:c r="H144" s="63"/>
      <x:c r="I144" s="63"/>
      <x:c r="J144" s="64" t="n">
        <x:f>IFERROR(INDEX('Team Capacity'!$E$6:$E$105,MATCH(B144,'Team Capacity'!$A$6:$A$105,0)),0)</x:f>
        <x:v>0</x:v>
      </x:c>
      <x:c r="K144" s="64" t="n">
        <x:f>IFERROR(INDEX('Team Capacity'!$F$6:$F$105,MATCH(B144,'Team Capacity'!$A$6:$A$105,0)),0)</x:f>
        <x:v>0</x:v>
      </x:c>
      <x:c r="L144" s="64" t="str">
        <x:f>IF(B144="","",MAX(0,J144-K144))</x:f>
      </x:c>
      <x:c r="M144" s="74" t="str">
        <x:f>IF(B144="","",IFERROR(SUMIFS($G$6:$G$205,$A$6:$A$205,A144,$B$6:$B$205,B144)/L144,0))</x:f>
      </x:c>
      <x:c r="N144" s="60" t="str">
        <x:f>IF(B144="","",IF(M144&gt;1,"OVERALLOCATED",IF(M144&gt;=0.85,"NEAR CAPACITY","AVAILABLE")))</x:f>
      </x:c>
    </x:row>
    <x:row r="145" ht="22" customHeight="1">
      <x:c r="A145" s="70"/>
      <x:c r="B145" s="58"/>
      <x:c r="C145" s="60" t="str">
        <x:f>IFERROR(INDEX('Team Capacity'!$B$6:$B$105,MATCH(B145,'Team Capacity'!$A$6:$A$105,0)),"")</x:f>
      </x:c>
      <x:c r="D145" s="58"/>
      <x:c r="E145" s="60" t="str">
        <x:f>IFERROR(INDEX('Projects'!$B$6:$B$105,MATCH(D145,'Projects'!$A$6:$A$105,0)),"")</x:f>
      </x:c>
      <x:c r="F145" s="72"/>
      <x:c r="G145" s="63"/>
      <x:c r="H145" s="63"/>
      <x:c r="I145" s="63"/>
      <x:c r="J145" s="64" t="n">
        <x:f>IFERROR(INDEX('Team Capacity'!$E$6:$E$105,MATCH(B145,'Team Capacity'!$A$6:$A$105,0)),0)</x:f>
        <x:v>0</x:v>
      </x:c>
      <x:c r="K145" s="64" t="n">
        <x:f>IFERROR(INDEX('Team Capacity'!$F$6:$F$105,MATCH(B145,'Team Capacity'!$A$6:$A$105,0)),0)</x:f>
        <x:v>0</x:v>
      </x:c>
      <x:c r="L145" s="64" t="str">
        <x:f>IF(B145="","",MAX(0,J145-K145))</x:f>
      </x:c>
      <x:c r="M145" s="74" t="str">
        <x:f>IF(B145="","",IFERROR(SUMIFS($G$6:$G$205,$A$6:$A$205,A145,$B$6:$B$205,B145)/L145,0))</x:f>
      </x:c>
      <x:c r="N145" s="60" t="str">
        <x:f>IF(B145="","",IF(M145&gt;1,"OVERALLOCATED",IF(M145&gt;=0.85,"NEAR CAPACITY","AVAILABLE")))</x:f>
      </x:c>
    </x:row>
    <x:row r="146" ht="22" customHeight="1">
      <x:c r="A146" s="70"/>
      <x:c r="B146" s="58"/>
      <x:c r="C146" s="60" t="str">
        <x:f>IFERROR(INDEX('Team Capacity'!$B$6:$B$105,MATCH(B146,'Team Capacity'!$A$6:$A$105,0)),"")</x:f>
      </x:c>
      <x:c r="D146" s="58"/>
      <x:c r="E146" s="60" t="str">
        <x:f>IFERROR(INDEX('Projects'!$B$6:$B$105,MATCH(D146,'Projects'!$A$6:$A$105,0)),"")</x:f>
      </x:c>
      <x:c r="F146" s="72"/>
      <x:c r="G146" s="63"/>
      <x:c r="H146" s="63"/>
      <x:c r="I146" s="63"/>
      <x:c r="J146" s="64" t="n">
        <x:f>IFERROR(INDEX('Team Capacity'!$E$6:$E$105,MATCH(B146,'Team Capacity'!$A$6:$A$105,0)),0)</x:f>
        <x:v>0</x:v>
      </x:c>
      <x:c r="K146" s="64" t="n">
        <x:f>IFERROR(INDEX('Team Capacity'!$F$6:$F$105,MATCH(B146,'Team Capacity'!$A$6:$A$105,0)),0)</x:f>
        <x:v>0</x:v>
      </x:c>
      <x:c r="L146" s="64" t="str">
        <x:f>IF(B146="","",MAX(0,J146-K146))</x:f>
      </x:c>
      <x:c r="M146" s="74" t="str">
        <x:f>IF(B146="","",IFERROR(SUMIFS($G$6:$G$205,$A$6:$A$205,A146,$B$6:$B$205,B146)/L146,0))</x:f>
      </x:c>
      <x:c r="N146" s="60" t="str">
        <x:f>IF(B146="","",IF(M146&gt;1,"OVERALLOCATED",IF(M146&gt;=0.85,"NEAR CAPACITY","AVAILABLE")))</x:f>
      </x:c>
    </x:row>
    <x:row r="147" ht="22" customHeight="1">
      <x:c r="A147" s="70"/>
      <x:c r="B147" s="58"/>
      <x:c r="C147" s="60" t="str">
        <x:f>IFERROR(INDEX('Team Capacity'!$B$6:$B$105,MATCH(B147,'Team Capacity'!$A$6:$A$105,0)),"")</x:f>
      </x:c>
      <x:c r="D147" s="58"/>
      <x:c r="E147" s="60" t="str">
        <x:f>IFERROR(INDEX('Projects'!$B$6:$B$105,MATCH(D147,'Projects'!$A$6:$A$105,0)),"")</x:f>
      </x:c>
      <x:c r="F147" s="72"/>
      <x:c r="G147" s="63"/>
      <x:c r="H147" s="63"/>
      <x:c r="I147" s="63"/>
      <x:c r="J147" s="64" t="n">
        <x:f>IFERROR(INDEX('Team Capacity'!$E$6:$E$105,MATCH(B147,'Team Capacity'!$A$6:$A$105,0)),0)</x:f>
        <x:v>0</x:v>
      </x:c>
      <x:c r="K147" s="64" t="n">
        <x:f>IFERROR(INDEX('Team Capacity'!$F$6:$F$105,MATCH(B147,'Team Capacity'!$A$6:$A$105,0)),0)</x:f>
        <x:v>0</x:v>
      </x:c>
      <x:c r="L147" s="64" t="str">
        <x:f>IF(B147="","",MAX(0,J147-K147))</x:f>
      </x:c>
      <x:c r="M147" s="74" t="str">
        <x:f>IF(B147="","",IFERROR(SUMIFS($G$6:$G$205,$A$6:$A$205,A147,$B$6:$B$205,B147)/L147,0))</x:f>
      </x:c>
      <x:c r="N147" s="60" t="str">
        <x:f>IF(B147="","",IF(M147&gt;1,"OVERALLOCATED",IF(M147&gt;=0.85,"NEAR CAPACITY","AVAILABLE")))</x:f>
      </x:c>
    </x:row>
    <x:row r="148" ht="22" customHeight="1">
      <x:c r="A148" s="70"/>
      <x:c r="B148" s="58"/>
      <x:c r="C148" s="60" t="str">
        <x:f>IFERROR(INDEX('Team Capacity'!$B$6:$B$105,MATCH(B148,'Team Capacity'!$A$6:$A$105,0)),"")</x:f>
      </x:c>
      <x:c r="D148" s="58"/>
      <x:c r="E148" s="60" t="str">
        <x:f>IFERROR(INDEX('Projects'!$B$6:$B$105,MATCH(D148,'Projects'!$A$6:$A$105,0)),"")</x:f>
      </x:c>
      <x:c r="F148" s="72"/>
      <x:c r="G148" s="63"/>
      <x:c r="H148" s="63"/>
      <x:c r="I148" s="63"/>
      <x:c r="J148" s="64" t="n">
        <x:f>IFERROR(INDEX('Team Capacity'!$E$6:$E$105,MATCH(B148,'Team Capacity'!$A$6:$A$105,0)),0)</x:f>
        <x:v>0</x:v>
      </x:c>
      <x:c r="K148" s="64" t="n">
        <x:f>IFERROR(INDEX('Team Capacity'!$F$6:$F$105,MATCH(B148,'Team Capacity'!$A$6:$A$105,0)),0)</x:f>
        <x:v>0</x:v>
      </x:c>
      <x:c r="L148" s="64" t="str">
        <x:f>IF(B148="","",MAX(0,J148-K148))</x:f>
      </x:c>
      <x:c r="M148" s="74" t="str">
        <x:f>IF(B148="","",IFERROR(SUMIFS($G$6:$G$205,$A$6:$A$205,A148,$B$6:$B$205,B148)/L148,0))</x:f>
      </x:c>
      <x:c r="N148" s="60" t="str">
        <x:f>IF(B148="","",IF(M148&gt;1,"OVERALLOCATED",IF(M148&gt;=0.85,"NEAR CAPACITY","AVAILABLE")))</x:f>
      </x:c>
    </x:row>
    <x:row r="149" ht="22" customHeight="1">
      <x:c r="A149" s="70"/>
      <x:c r="B149" s="58"/>
      <x:c r="C149" s="60" t="str">
        <x:f>IFERROR(INDEX('Team Capacity'!$B$6:$B$105,MATCH(B149,'Team Capacity'!$A$6:$A$105,0)),"")</x:f>
      </x:c>
      <x:c r="D149" s="58"/>
      <x:c r="E149" s="60" t="str">
        <x:f>IFERROR(INDEX('Projects'!$B$6:$B$105,MATCH(D149,'Projects'!$A$6:$A$105,0)),"")</x:f>
      </x:c>
      <x:c r="F149" s="72"/>
      <x:c r="G149" s="63"/>
      <x:c r="H149" s="63"/>
      <x:c r="I149" s="63"/>
      <x:c r="J149" s="64" t="n">
        <x:f>IFERROR(INDEX('Team Capacity'!$E$6:$E$105,MATCH(B149,'Team Capacity'!$A$6:$A$105,0)),0)</x:f>
        <x:v>0</x:v>
      </x:c>
      <x:c r="K149" s="64" t="n">
        <x:f>IFERROR(INDEX('Team Capacity'!$F$6:$F$105,MATCH(B149,'Team Capacity'!$A$6:$A$105,0)),0)</x:f>
        <x:v>0</x:v>
      </x:c>
      <x:c r="L149" s="64" t="str">
        <x:f>IF(B149="","",MAX(0,J149-K149))</x:f>
      </x:c>
      <x:c r="M149" s="74" t="str">
        <x:f>IF(B149="","",IFERROR(SUMIFS($G$6:$G$205,$A$6:$A$205,A149,$B$6:$B$205,B149)/L149,0))</x:f>
      </x:c>
      <x:c r="N149" s="60" t="str">
        <x:f>IF(B149="","",IF(M149&gt;1,"OVERALLOCATED",IF(M149&gt;=0.85,"NEAR CAPACITY","AVAILABLE")))</x:f>
      </x:c>
    </x:row>
    <x:row r="150" ht="22" customHeight="1">
      <x:c r="A150" s="70"/>
      <x:c r="B150" s="58"/>
      <x:c r="C150" s="60" t="str">
        <x:f>IFERROR(INDEX('Team Capacity'!$B$6:$B$105,MATCH(B150,'Team Capacity'!$A$6:$A$105,0)),"")</x:f>
      </x:c>
      <x:c r="D150" s="58"/>
      <x:c r="E150" s="60" t="str">
        <x:f>IFERROR(INDEX('Projects'!$B$6:$B$105,MATCH(D150,'Projects'!$A$6:$A$105,0)),"")</x:f>
      </x:c>
      <x:c r="F150" s="72"/>
      <x:c r="G150" s="63"/>
      <x:c r="H150" s="63"/>
      <x:c r="I150" s="63"/>
      <x:c r="J150" s="64" t="n">
        <x:f>IFERROR(INDEX('Team Capacity'!$E$6:$E$105,MATCH(B150,'Team Capacity'!$A$6:$A$105,0)),0)</x:f>
        <x:v>0</x:v>
      </x:c>
      <x:c r="K150" s="64" t="n">
        <x:f>IFERROR(INDEX('Team Capacity'!$F$6:$F$105,MATCH(B150,'Team Capacity'!$A$6:$A$105,0)),0)</x:f>
        <x:v>0</x:v>
      </x:c>
      <x:c r="L150" s="64" t="str">
        <x:f>IF(B150="","",MAX(0,J150-K150))</x:f>
      </x:c>
      <x:c r="M150" s="74" t="str">
        <x:f>IF(B150="","",IFERROR(SUMIFS($G$6:$G$205,$A$6:$A$205,A150,$B$6:$B$205,B150)/L150,0))</x:f>
      </x:c>
      <x:c r="N150" s="60" t="str">
        <x:f>IF(B150="","",IF(M150&gt;1,"OVERALLOCATED",IF(M150&gt;=0.85,"NEAR CAPACITY","AVAILABLE")))</x:f>
      </x:c>
    </x:row>
    <x:row r="151" ht="22" customHeight="1">
      <x:c r="A151" s="70"/>
      <x:c r="B151" s="58"/>
      <x:c r="C151" s="60" t="str">
        <x:f>IFERROR(INDEX('Team Capacity'!$B$6:$B$105,MATCH(B151,'Team Capacity'!$A$6:$A$105,0)),"")</x:f>
      </x:c>
      <x:c r="D151" s="58"/>
      <x:c r="E151" s="60" t="str">
        <x:f>IFERROR(INDEX('Projects'!$B$6:$B$105,MATCH(D151,'Projects'!$A$6:$A$105,0)),"")</x:f>
      </x:c>
      <x:c r="F151" s="72"/>
      <x:c r="G151" s="63"/>
      <x:c r="H151" s="63"/>
      <x:c r="I151" s="63"/>
      <x:c r="J151" s="64" t="n">
        <x:f>IFERROR(INDEX('Team Capacity'!$E$6:$E$105,MATCH(B151,'Team Capacity'!$A$6:$A$105,0)),0)</x:f>
        <x:v>0</x:v>
      </x:c>
      <x:c r="K151" s="64" t="n">
        <x:f>IFERROR(INDEX('Team Capacity'!$F$6:$F$105,MATCH(B151,'Team Capacity'!$A$6:$A$105,0)),0)</x:f>
        <x:v>0</x:v>
      </x:c>
      <x:c r="L151" s="64" t="str">
        <x:f>IF(B151="","",MAX(0,J151-K151))</x:f>
      </x:c>
      <x:c r="M151" s="74" t="str">
        <x:f>IF(B151="","",IFERROR(SUMIFS($G$6:$G$205,$A$6:$A$205,A151,$B$6:$B$205,B151)/L151,0))</x:f>
      </x:c>
      <x:c r="N151" s="60" t="str">
        <x:f>IF(B151="","",IF(M151&gt;1,"OVERALLOCATED",IF(M151&gt;=0.85,"NEAR CAPACITY","AVAILABLE")))</x:f>
      </x:c>
    </x:row>
    <x:row r="152" ht="22" customHeight="1">
      <x:c r="A152" s="70"/>
      <x:c r="B152" s="58"/>
      <x:c r="C152" s="60" t="str">
        <x:f>IFERROR(INDEX('Team Capacity'!$B$6:$B$105,MATCH(B152,'Team Capacity'!$A$6:$A$105,0)),"")</x:f>
      </x:c>
      <x:c r="D152" s="58"/>
      <x:c r="E152" s="60" t="str">
        <x:f>IFERROR(INDEX('Projects'!$B$6:$B$105,MATCH(D152,'Projects'!$A$6:$A$105,0)),"")</x:f>
      </x:c>
      <x:c r="F152" s="72"/>
      <x:c r="G152" s="63"/>
      <x:c r="H152" s="63"/>
      <x:c r="I152" s="63"/>
      <x:c r="J152" s="64" t="n">
        <x:f>IFERROR(INDEX('Team Capacity'!$E$6:$E$105,MATCH(B152,'Team Capacity'!$A$6:$A$105,0)),0)</x:f>
        <x:v>0</x:v>
      </x:c>
      <x:c r="K152" s="64" t="n">
        <x:f>IFERROR(INDEX('Team Capacity'!$F$6:$F$105,MATCH(B152,'Team Capacity'!$A$6:$A$105,0)),0)</x:f>
        <x:v>0</x:v>
      </x:c>
      <x:c r="L152" s="64" t="str">
        <x:f>IF(B152="","",MAX(0,J152-K152))</x:f>
      </x:c>
      <x:c r="M152" s="74" t="str">
        <x:f>IF(B152="","",IFERROR(SUMIFS($G$6:$G$205,$A$6:$A$205,A152,$B$6:$B$205,B152)/L152,0))</x:f>
      </x:c>
      <x:c r="N152" s="60" t="str">
        <x:f>IF(B152="","",IF(M152&gt;1,"OVERALLOCATED",IF(M152&gt;=0.85,"NEAR CAPACITY","AVAILABLE")))</x:f>
      </x:c>
    </x:row>
    <x:row r="153" ht="22" customHeight="1">
      <x:c r="A153" s="70"/>
      <x:c r="B153" s="58"/>
      <x:c r="C153" s="60" t="str">
        <x:f>IFERROR(INDEX('Team Capacity'!$B$6:$B$105,MATCH(B153,'Team Capacity'!$A$6:$A$105,0)),"")</x:f>
      </x:c>
      <x:c r="D153" s="58"/>
      <x:c r="E153" s="60" t="str">
        <x:f>IFERROR(INDEX('Projects'!$B$6:$B$105,MATCH(D153,'Projects'!$A$6:$A$105,0)),"")</x:f>
      </x:c>
      <x:c r="F153" s="72"/>
      <x:c r="G153" s="63"/>
      <x:c r="H153" s="63"/>
      <x:c r="I153" s="63"/>
      <x:c r="J153" s="64" t="n">
        <x:f>IFERROR(INDEX('Team Capacity'!$E$6:$E$105,MATCH(B153,'Team Capacity'!$A$6:$A$105,0)),0)</x:f>
        <x:v>0</x:v>
      </x:c>
      <x:c r="K153" s="64" t="n">
        <x:f>IFERROR(INDEX('Team Capacity'!$F$6:$F$105,MATCH(B153,'Team Capacity'!$A$6:$A$105,0)),0)</x:f>
        <x:v>0</x:v>
      </x:c>
      <x:c r="L153" s="64" t="str">
        <x:f>IF(B153="","",MAX(0,J153-K153))</x:f>
      </x:c>
      <x:c r="M153" s="74" t="str">
        <x:f>IF(B153="","",IFERROR(SUMIFS($G$6:$G$205,$A$6:$A$205,A153,$B$6:$B$205,B153)/L153,0))</x:f>
      </x:c>
      <x:c r="N153" s="60" t="str">
        <x:f>IF(B153="","",IF(M153&gt;1,"OVERALLOCATED",IF(M153&gt;=0.85,"NEAR CAPACITY","AVAILABLE")))</x:f>
      </x:c>
    </x:row>
    <x:row r="154" ht="22" customHeight="1">
      <x:c r="A154" s="70"/>
      <x:c r="B154" s="58"/>
      <x:c r="C154" s="60" t="str">
        <x:f>IFERROR(INDEX('Team Capacity'!$B$6:$B$105,MATCH(B154,'Team Capacity'!$A$6:$A$105,0)),"")</x:f>
      </x:c>
      <x:c r="D154" s="58"/>
      <x:c r="E154" s="60" t="str">
        <x:f>IFERROR(INDEX('Projects'!$B$6:$B$105,MATCH(D154,'Projects'!$A$6:$A$105,0)),"")</x:f>
      </x:c>
      <x:c r="F154" s="72"/>
      <x:c r="G154" s="63"/>
      <x:c r="H154" s="63"/>
      <x:c r="I154" s="63"/>
      <x:c r="J154" s="64" t="n">
        <x:f>IFERROR(INDEX('Team Capacity'!$E$6:$E$105,MATCH(B154,'Team Capacity'!$A$6:$A$105,0)),0)</x:f>
        <x:v>0</x:v>
      </x:c>
      <x:c r="K154" s="64" t="n">
        <x:f>IFERROR(INDEX('Team Capacity'!$F$6:$F$105,MATCH(B154,'Team Capacity'!$A$6:$A$105,0)),0)</x:f>
        <x:v>0</x:v>
      </x:c>
      <x:c r="L154" s="64" t="str">
        <x:f>IF(B154="","",MAX(0,J154-K154))</x:f>
      </x:c>
      <x:c r="M154" s="74" t="str">
        <x:f>IF(B154="","",IFERROR(SUMIFS($G$6:$G$205,$A$6:$A$205,A154,$B$6:$B$205,B154)/L154,0))</x:f>
      </x:c>
      <x:c r="N154" s="60" t="str">
        <x:f>IF(B154="","",IF(M154&gt;1,"OVERALLOCATED",IF(M154&gt;=0.85,"NEAR CAPACITY","AVAILABLE")))</x:f>
      </x:c>
    </x:row>
    <x:row r="155" ht="22" customHeight="1">
      <x:c r="A155" s="70"/>
      <x:c r="B155" s="58"/>
      <x:c r="C155" s="60" t="str">
        <x:f>IFERROR(INDEX('Team Capacity'!$B$6:$B$105,MATCH(B155,'Team Capacity'!$A$6:$A$105,0)),"")</x:f>
      </x:c>
      <x:c r="D155" s="58"/>
      <x:c r="E155" s="60" t="str">
        <x:f>IFERROR(INDEX('Projects'!$B$6:$B$105,MATCH(D155,'Projects'!$A$6:$A$105,0)),"")</x:f>
      </x:c>
      <x:c r="F155" s="72"/>
      <x:c r="G155" s="63"/>
      <x:c r="H155" s="63"/>
      <x:c r="I155" s="63"/>
      <x:c r="J155" s="64" t="n">
        <x:f>IFERROR(INDEX('Team Capacity'!$E$6:$E$105,MATCH(B155,'Team Capacity'!$A$6:$A$105,0)),0)</x:f>
        <x:v>0</x:v>
      </x:c>
      <x:c r="K155" s="64" t="n">
        <x:f>IFERROR(INDEX('Team Capacity'!$F$6:$F$105,MATCH(B155,'Team Capacity'!$A$6:$A$105,0)),0)</x:f>
        <x:v>0</x:v>
      </x:c>
      <x:c r="L155" s="64" t="str">
        <x:f>IF(B155="","",MAX(0,J155-K155))</x:f>
      </x:c>
      <x:c r="M155" s="74" t="str">
        <x:f>IF(B155="","",IFERROR(SUMIFS($G$6:$G$205,$A$6:$A$205,A155,$B$6:$B$205,B155)/L155,0))</x:f>
      </x:c>
      <x:c r="N155" s="60" t="str">
        <x:f>IF(B155="","",IF(M155&gt;1,"OVERALLOCATED",IF(M155&gt;=0.85,"NEAR CAPACITY","AVAILABLE")))</x:f>
      </x:c>
    </x:row>
    <x:row r="156" ht="22" customHeight="1">
      <x:c r="A156" s="70"/>
      <x:c r="B156" s="58"/>
      <x:c r="C156" s="60" t="str">
        <x:f>IFERROR(INDEX('Team Capacity'!$B$6:$B$105,MATCH(B156,'Team Capacity'!$A$6:$A$105,0)),"")</x:f>
      </x:c>
      <x:c r="D156" s="58"/>
      <x:c r="E156" s="60" t="str">
        <x:f>IFERROR(INDEX('Projects'!$B$6:$B$105,MATCH(D156,'Projects'!$A$6:$A$105,0)),"")</x:f>
      </x:c>
      <x:c r="F156" s="72"/>
      <x:c r="G156" s="63"/>
      <x:c r="H156" s="63"/>
      <x:c r="I156" s="63"/>
      <x:c r="J156" s="64" t="n">
        <x:f>IFERROR(INDEX('Team Capacity'!$E$6:$E$105,MATCH(B156,'Team Capacity'!$A$6:$A$105,0)),0)</x:f>
        <x:v>0</x:v>
      </x:c>
      <x:c r="K156" s="64" t="n">
        <x:f>IFERROR(INDEX('Team Capacity'!$F$6:$F$105,MATCH(B156,'Team Capacity'!$A$6:$A$105,0)),0)</x:f>
        <x:v>0</x:v>
      </x:c>
      <x:c r="L156" s="64" t="str">
        <x:f>IF(B156="","",MAX(0,J156-K156))</x:f>
      </x:c>
      <x:c r="M156" s="74" t="str">
        <x:f>IF(B156="","",IFERROR(SUMIFS($G$6:$G$205,$A$6:$A$205,A156,$B$6:$B$205,B156)/L156,0))</x:f>
      </x:c>
      <x:c r="N156" s="60" t="str">
        <x:f>IF(B156="","",IF(M156&gt;1,"OVERALLOCATED",IF(M156&gt;=0.85,"NEAR CAPACITY","AVAILABLE")))</x:f>
      </x:c>
    </x:row>
    <x:row r="157" ht="22" customHeight="1">
      <x:c r="A157" s="70"/>
      <x:c r="B157" s="58"/>
      <x:c r="C157" s="60" t="str">
        <x:f>IFERROR(INDEX('Team Capacity'!$B$6:$B$105,MATCH(B157,'Team Capacity'!$A$6:$A$105,0)),"")</x:f>
      </x:c>
      <x:c r="D157" s="58"/>
      <x:c r="E157" s="60" t="str">
        <x:f>IFERROR(INDEX('Projects'!$B$6:$B$105,MATCH(D157,'Projects'!$A$6:$A$105,0)),"")</x:f>
      </x:c>
      <x:c r="F157" s="72"/>
      <x:c r="G157" s="63"/>
      <x:c r="H157" s="63"/>
      <x:c r="I157" s="63"/>
      <x:c r="J157" s="64" t="n">
        <x:f>IFERROR(INDEX('Team Capacity'!$E$6:$E$105,MATCH(B157,'Team Capacity'!$A$6:$A$105,0)),0)</x:f>
        <x:v>0</x:v>
      </x:c>
      <x:c r="K157" s="64" t="n">
        <x:f>IFERROR(INDEX('Team Capacity'!$F$6:$F$105,MATCH(B157,'Team Capacity'!$A$6:$A$105,0)),0)</x:f>
        <x:v>0</x:v>
      </x:c>
      <x:c r="L157" s="64" t="str">
        <x:f>IF(B157="","",MAX(0,J157-K157))</x:f>
      </x:c>
      <x:c r="M157" s="74" t="str">
        <x:f>IF(B157="","",IFERROR(SUMIFS($G$6:$G$205,$A$6:$A$205,A157,$B$6:$B$205,B157)/L157,0))</x:f>
      </x:c>
      <x:c r="N157" s="60" t="str">
        <x:f>IF(B157="","",IF(M157&gt;1,"OVERALLOCATED",IF(M157&gt;=0.85,"NEAR CAPACITY","AVAILABLE")))</x:f>
      </x:c>
    </x:row>
    <x:row r="158" ht="22" customHeight="1">
      <x:c r="A158" s="70"/>
      <x:c r="B158" s="58"/>
      <x:c r="C158" s="60" t="str">
        <x:f>IFERROR(INDEX('Team Capacity'!$B$6:$B$105,MATCH(B158,'Team Capacity'!$A$6:$A$105,0)),"")</x:f>
      </x:c>
      <x:c r="D158" s="58"/>
      <x:c r="E158" s="60" t="str">
        <x:f>IFERROR(INDEX('Projects'!$B$6:$B$105,MATCH(D158,'Projects'!$A$6:$A$105,0)),"")</x:f>
      </x:c>
      <x:c r="F158" s="72"/>
      <x:c r="G158" s="63"/>
      <x:c r="H158" s="63"/>
      <x:c r="I158" s="63"/>
      <x:c r="J158" s="64" t="n">
        <x:f>IFERROR(INDEX('Team Capacity'!$E$6:$E$105,MATCH(B158,'Team Capacity'!$A$6:$A$105,0)),0)</x:f>
        <x:v>0</x:v>
      </x:c>
      <x:c r="K158" s="64" t="n">
        <x:f>IFERROR(INDEX('Team Capacity'!$F$6:$F$105,MATCH(B158,'Team Capacity'!$A$6:$A$105,0)),0)</x:f>
        <x:v>0</x:v>
      </x:c>
      <x:c r="L158" s="64" t="str">
        <x:f>IF(B158="","",MAX(0,J158-K158))</x:f>
      </x:c>
      <x:c r="M158" s="74" t="str">
        <x:f>IF(B158="","",IFERROR(SUMIFS($G$6:$G$205,$A$6:$A$205,A158,$B$6:$B$205,B158)/L158,0))</x:f>
      </x:c>
      <x:c r="N158" s="60" t="str">
        <x:f>IF(B158="","",IF(M158&gt;1,"OVERALLOCATED",IF(M158&gt;=0.85,"NEAR CAPACITY","AVAILABLE")))</x:f>
      </x:c>
    </x:row>
    <x:row r="159" ht="22" customHeight="1">
      <x:c r="A159" s="70"/>
      <x:c r="B159" s="58"/>
      <x:c r="C159" s="60" t="str">
        <x:f>IFERROR(INDEX('Team Capacity'!$B$6:$B$105,MATCH(B159,'Team Capacity'!$A$6:$A$105,0)),"")</x:f>
      </x:c>
      <x:c r="D159" s="58"/>
      <x:c r="E159" s="60" t="str">
        <x:f>IFERROR(INDEX('Projects'!$B$6:$B$105,MATCH(D159,'Projects'!$A$6:$A$105,0)),"")</x:f>
      </x:c>
      <x:c r="F159" s="72"/>
      <x:c r="G159" s="63"/>
      <x:c r="H159" s="63"/>
      <x:c r="I159" s="63"/>
      <x:c r="J159" s="64" t="n">
        <x:f>IFERROR(INDEX('Team Capacity'!$E$6:$E$105,MATCH(B159,'Team Capacity'!$A$6:$A$105,0)),0)</x:f>
        <x:v>0</x:v>
      </x:c>
      <x:c r="K159" s="64" t="n">
        <x:f>IFERROR(INDEX('Team Capacity'!$F$6:$F$105,MATCH(B159,'Team Capacity'!$A$6:$A$105,0)),0)</x:f>
        <x:v>0</x:v>
      </x:c>
      <x:c r="L159" s="64" t="str">
        <x:f>IF(B159="","",MAX(0,J159-K159))</x:f>
      </x:c>
      <x:c r="M159" s="74" t="str">
        <x:f>IF(B159="","",IFERROR(SUMIFS($G$6:$G$205,$A$6:$A$205,A159,$B$6:$B$205,B159)/L159,0))</x:f>
      </x:c>
      <x:c r="N159" s="60" t="str">
        <x:f>IF(B159="","",IF(M159&gt;1,"OVERALLOCATED",IF(M159&gt;=0.85,"NEAR CAPACITY","AVAILABLE")))</x:f>
      </x:c>
    </x:row>
    <x:row r="160" ht="22" customHeight="1">
      <x:c r="A160" s="70"/>
      <x:c r="B160" s="58"/>
      <x:c r="C160" s="60" t="str">
        <x:f>IFERROR(INDEX('Team Capacity'!$B$6:$B$105,MATCH(B160,'Team Capacity'!$A$6:$A$105,0)),"")</x:f>
      </x:c>
      <x:c r="D160" s="58"/>
      <x:c r="E160" s="60" t="str">
        <x:f>IFERROR(INDEX('Projects'!$B$6:$B$105,MATCH(D160,'Projects'!$A$6:$A$105,0)),"")</x:f>
      </x:c>
      <x:c r="F160" s="72"/>
      <x:c r="G160" s="63"/>
      <x:c r="H160" s="63"/>
      <x:c r="I160" s="63"/>
      <x:c r="J160" s="64" t="n">
        <x:f>IFERROR(INDEX('Team Capacity'!$E$6:$E$105,MATCH(B160,'Team Capacity'!$A$6:$A$105,0)),0)</x:f>
        <x:v>0</x:v>
      </x:c>
      <x:c r="K160" s="64" t="n">
        <x:f>IFERROR(INDEX('Team Capacity'!$F$6:$F$105,MATCH(B160,'Team Capacity'!$A$6:$A$105,0)),0)</x:f>
        <x:v>0</x:v>
      </x:c>
      <x:c r="L160" s="64" t="str">
        <x:f>IF(B160="","",MAX(0,J160-K160))</x:f>
      </x:c>
      <x:c r="M160" s="74" t="str">
        <x:f>IF(B160="","",IFERROR(SUMIFS($G$6:$G$205,$A$6:$A$205,A160,$B$6:$B$205,B160)/L160,0))</x:f>
      </x:c>
      <x:c r="N160" s="60" t="str">
        <x:f>IF(B160="","",IF(M160&gt;1,"OVERALLOCATED",IF(M160&gt;=0.85,"NEAR CAPACITY","AVAILABLE")))</x:f>
      </x:c>
    </x:row>
    <x:row r="161" ht="22" customHeight="1">
      <x:c r="A161" s="70"/>
      <x:c r="B161" s="58"/>
      <x:c r="C161" s="60" t="str">
        <x:f>IFERROR(INDEX('Team Capacity'!$B$6:$B$105,MATCH(B161,'Team Capacity'!$A$6:$A$105,0)),"")</x:f>
      </x:c>
      <x:c r="D161" s="58"/>
      <x:c r="E161" s="60" t="str">
        <x:f>IFERROR(INDEX('Projects'!$B$6:$B$105,MATCH(D161,'Projects'!$A$6:$A$105,0)),"")</x:f>
      </x:c>
      <x:c r="F161" s="72"/>
      <x:c r="G161" s="63"/>
      <x:c r="H161" s="63"/>
      <x:c r="I161" s="63"/>
      <x:c r="J161" s="64" t="n">
        <x:f>IFERROR(INDEX('Team Capacity'!$E$6:$E$105,MATCH(B161,'Team Capacity'!$A$6:$A$105,0)),0)</x:f>
        <x:v>0</x:v>
      </x:c>
      <x:c r="K161" s="64" t="n">
        <x:f>IFERROR(INDEX('Team Capacity'!$F$6:$F$105,MATCH(B161,'Team Capacity'!$A$6:$A$105,0)),0)</x:f>
        <x:v>0</x:v>
      </x:c>
      <x:c r="L161" s="64" t="str">
        <x:f>IF(B161="","",MAX(0,J161-K161))</x:f>
      </x:c>
      <x:c r="M161" s="74" t="str">
        <x:f>IF(B161="","",IFERROR(SUMIFS($G$6:$G$205,$A$6:$A$205,A161,$B$6:$B$205,B161)/L161,0))</x:f>
      </x:c>
      <x:c r="N161" s="60" t="str">
        <x:f>IF(B161="","",IF(M161&gt;1,"OVERALLOCATED",IF(M161&gt;=0.85,"NEAR CAPACITY","AVAILABLE")))</x:f>
      </x:c>
    </x:row>
    <x:row r="162" ht="22" customHeight="1">
      <x:c r="A162" s="70"/>
      <x:c r="B162" s="58"/>
      <x:c r="C162" s="60" t="str">
        <x:f>IFERROR(INDEX('Team Capacity'!$B$6:$B$105,MATCH(B162,'Team Capacity'!$A$6:$A$105,0)),"")</x:f>
      </x:c>
      <x:c r="D162" s="58"/>
      <x:c r="E162" s="60" t="str">
        <x:f>IFERROR(INDEX('Projects'!$B$6:$B$105,MATCH(D162,'Projects'!$A$6:$A$105,0)),"")</x:f>
      </x:c>
      <x:c r="F162" s="72"/>
      <x:c r="G162" s="63"/>
      <x:c r="H162" s="63"/>
      <x:c r="I162" s="63"/>
      <x:c r="J162" s="64" t="n">
        <x:f>IFERROR(INDEX('Team Capacity'!$E$6:$E$105,MATCH(B162,'Team Capacity'!$A$6:$A$105,0)),0)</x:f>
        <x:v>0</x:v>
      </x:c>
      <x:c r="K162" s="64" t="n">
        <x:f>IFERROR(INDEX('Team Capacity'!$F$6:$F$105,MATCH(B162,'Team Capacity'!$A$6:$A$105,0)),0)</x:f>
        <x:v>0</x:v>
      </x:c>
      <x:c r="L162" s="64" t="str">
        <x:f>IF(B162="","",MAX(0,J162-K162))</x:f>
      </x:c>
      <x:c r="M162" s="74" t="str">
        <x:f>IF(B162="","",IFERROR(SUMIFS($G$6:$G$205,$A$6:$A$205,A162,$B$6:$B$205,B162)/L162,0))</x:f>
      </x:c>
      <x:c r="N162" s="60" t="str">
        <x:f>IF(B162="","",IF(M162&gt;1,"OVERALLOCATED",IF(M162&gt;=0.85,"NEAR CAPACITY","AVAILABLE")))</x:f>
      </x:c>
    </x:row>
    <x:row r="163" ht="22" customHeight="1">
      <x:c r="A163" s="70"/>
      <x:c r="B163" s="58"/>
      <x:c r="C163" s="60" t="str">
        <x:f>IFERROR(INDEX('Team Capacity'!$B$6:$B$105,MATCH(B163,'Team Capacity'!$A$6:$A$105,0)),"")</x:f>
      </x:c>
      <x:c r="D163" s="58"/>
      <x:c r="E163" s="60" t="str">
        <x:f>IFERROR(INDEX('Projects'!$B$6:$B$105,MATCH(D163,'Projects'!$A$6:$A$105,0)),"")</x:f>
      </x:c>
      <x:c r="F163" s="72"/>
      <x:c r="G163" s="63"/>
      <x:c r="H163" s="63"/>
      <x:c r="I163" s="63"/>
      <x:c r="J163" s="64" t="n">
        <x:f>IFERROR(INDEX('Team Capacity'!$E$6:$E$105,MATCH(B163,'Team Capacity'!$A$6:$A$105,0)),0)</x:f>
        <x:v>0</x:v>
      </x:c>
      <x:c r="K163" s="64" t="n">
        <x:f>IFERROR(INDEX('Team Capacity'!$F$6:$F$105,MATCH(B163,'Team Capacity'!$A$6:$A$105,0)),0)</x:f>
        <x:v>0</x:v>
      </x:c>
      <x:c r="L163" s="64" t="str">
        <x:f>IF(B163="","",MAX(0,J163-K163))</x:f>
      </x:c>
      <x:c r="M163" s="74" t="str">
        <x:f>IF(B163="","",IFERROR(SUMIFS($G$6:$G$205,$A$6:$A$205,A163,$B$6:$B$205,B163)/L163,0))</x:f>
      </x:c>
      <x:c r="N163" s="60" t="str">
        <x:f>IF(B163="","",IF(M163&gt;1,"OVERALLOCATED",IF(M163&gt;=0.85,"NEAR CAPACITY","AVAILABLE")))</x:f>
      </x:c>
    </x:row>
    <x:row r="164" ht="22" customHeight="1">
      <x:c r="A164" s="70"/>
      <x:c r="B164" s="58"/>
      <x:c r="C164" s="60" t="str">
        <x:f>IFERROR(INDEX('Team Capacity'!$B$6:$B$105,MATCH(B164,'Team Capacity'!$A$6:$A$105,0)),"")</x:f>
      </x:c>
      <x:c r="D164" s="58"/>
      <x:c r="E164" s="60" t="str">
        <x:f>IFERROR(INDEX('Projects'!$B$6:$B$105,MATCH(D164,'Projects'!$A$6:$A$105,0)),"")</x:f>
      </x:c>
      <x:c r="F164" s="72"/>
      <x:c r="G164" s="63"/>
      <x:c r="H164" s="63"/>
      <x:c r="I164" s="63"/>
      <x:c r="J164" s="64" t="n">
        <x:f>IFERROR(INDEX('Team Capacity'!$E$6:$E$105,MATCH(B164,'Team Capacity'!$A$6:$A$105,0)),0)</x:f>
        <x:v>0</x:v>
      </x:c>
      <x:c r="K164" s="64" t="n">
        <x:f>IFERROR(INDEX('Team Capacity'!$F$6:$F$105,MATCH(B164,'Team Capacity'!$A$6:$A$105,0)),0)</x:f>
        <x:v>0</x:v>
      </x:c>
      <x:c r="L164" s="64" t="str">
        <x:f>IF(B164="","",MAX(0,J164-K164))</x:f>
      </x:c>
      <x:c r="M164" s="74" t="str">
        <x:f>IF(B164="","",IFERROR(SUMIFS($G$6:$G$205,$A$6:$A$205,A164,$B$6:$B$205,B164)/L164,0))</x:f>
      </x:c>
      <x:c r="N164" s="60" t="str">
        <x:f>IF(B164="","",IF(M164&gt;1,"OVERALLOCATED",IF(M164&gt;=0.85,"NEAR CAPACITY","AVAILABLE")))</x:f>
      </x:c>
    </x:row>
    <x:row r="165" ht="22" customHeight="1">
      <x:c r="A165" s="70"/>
      <x:c r="B165" s="58"/>
      <x:c r="C165" s="60" t="str">
        <x:f>IFERROR(INDEX('Team Capacity'!$B$6:$B$105,MATCH(B165,'Team Capacity'!$A$6:$A$105,0)),"")</x:f>
      </x:c>
      <x:c r="D165" s="58"/>
      <x:c r="E165" s="60" t="str">
        <x:f>IFERROR(INDEX('Projects'!$B$6:$B$105,MATCH(D165,'Projects'!$A$6:$A$105,0)),"")</x:f>
      </x:c>
      <x:c r="F165" s="72"/>
      <x:c r="G165" s="63"/>
      <x:c r="H165" s="63"/>
      <x:c r="I165" s="63"/>
      <x:c r="J165" s="64" t="n">
        <x:f>IFERROR(INDEX('Team Capacity'!$E$6:$E$105,MATCH(B165,'Team Capacity'!$A$6:$A$105,0)),0)</x:f>
        <x:v>0</x:v>
      </x:c>
      <x:c r="K165" s="64" t="n">
        <x:f>IFERROR(INDEX('Team Capacity'!$F$6:$F$105,MATCH(B165,'Team Capacity'!$A$6:$A$105,0)),0)</x:f>
        <x:v>0</x:v>
      </x:c>
      <x:c r="L165" s="64" t="str">
        <x:f>IF(B165="","",MAX(0,J165-K165))</x:f>
      </x:c>
      <x:c r="M165" s="74" t="str">
        <x:f>IF(B165="","",IFERROR(SUMIFS($G$6:$G$205,$A$6:$A$205,A165,$B$6:$B$205,B165)/L165,0))</x:f>
      </x:c>
      <x:c r="N165" s="60" t="str">
        <x:f>IF(B165="","",IF(M165&gt;1,"OVERALLOCATED",IF(M165&gt;=0.85,"NEAR CAPACITY","AVAILABLE")))</x:f>
      </x:c>
    </x:row>
    <x:row r="166" ht="22" customHeight="1">
      <x:c r="A166" s="70"/>
      <x:c r="B166" s="58"/>
      <x:c r="C166" s="60" t="str">
        <x:f>IFERROR(INDEX('Team Capacity'!$B$6:$B$105,MATCH(B166,'Team Capacity'!$A$6:$A$105,0)),"")</x:f>
      </x:c>
      <x:c r="D166" s="58"/>
      <x:c r="E166" s="60" t="str">
        <x:f>IFERROR(INDEX('Projects'!$B$6:$B$105,MATCH(D166,'Projects'!$A$6:$A$105,0)),"")</x:f>
      </x:c>
      <x:c r="F166" s="72"/>
      <x:c r="G166" s="63"/>
      <x:c r="H166" s="63"/>
      <x:c r="I166" s="63"/>
      <x:c r="J166" s="64" t="n">
        <x:f>IFERROR(INDEX('Team Capacity'!$E$6:$E$105,MATCH(B166,'Team Capacity'!$A$6:$A$105,0)),0)</x:f>
        <x:v>0</x:v>
      </x:c>
      <x:c r="K166" s="64" t="n">
        <x:f>IFERROR(INDEX('Team Capacity'!$F$6:$F$105,MATCH(B166,'Team Capacity'!$A$6:$A$105,0)),0)</x:f>
        <x:v>0</x:v>
      </x:c>
      <x:c r="L166" s="64" t="str">
        <x:f>IF(B166="","",MAX(0,J166-K166))</x:f>
      </x:c>
      <x:c r="M166" s="74" t="str">
        <x:f>IF(B166="","",IFERROR(SUMIFS($G$6:$G$205,$A$6:$A$205,A166,$B$6:$B$205,B166)/L166,0))</x:f>
      </x:c>
      <x:c r="N166" s="60" t="str">
        <x:f>IF(B166="","",IF(M166&gt;1,"OVERALLOCATED",IF(M166&gt;=0.85,"NEAR CAPACITY","AVAILABLE")))</x:f>
      </x:c>
    </x:row>
    <x:row r="167" ht="22" customHeight="1">
      <x:c r="A167" s="70"/>
      <x:c r="B167" s="58"/>
      <x:c r="C167" s="60" t="str">
        <x:f>IFERROR(INDEX('Team Capacity'!$B$6:$B$105,MATCH(B167,'Team Capacity'!$A$6:$A$105,0)),"")</x:f>
      </x:c>
      <x:c r="D167" s="58"/>
      <x:c r="E167" s="60" t="str">
        <x:f>IFERROR(INDEX('Projects'!$B$6:$B$105,MATCH(D167,'Projects'!$A$6:$A$105,0)),"")</x:f>
      </x:c>
      <x:c r="F167" s="72"/>
      <x:c r="G167" s="63"/>
      <x:c r="H167" s="63"/>
      <x:c r="I167" s="63"/>
      <x:c r="J167" s="64" t="n">
        <x:f>IFERROR(INDEX('Team Capacity'!$E$6:$E$105,MATCH(B167,'Team Capacity'!$A$6:$A$105,0)),0)</x:f>
        <x:v>0</x:v>
      </x:c>
      <x:c r="K167" s="64" t="n">
        <x:f>IFERROR(INDEX('Team Capacity'!$F$6:$F$105,MATCH(B167,'Team Capacity'!$A$6:$A$105,0)),0)</x:f>
        <x:v>0</x:v>
      </x:c>
      <x:c r="L167" s="64" t="str">
        <x:f>IF(B167="","",MAX(0,J167-K167))</x:f>
      </x:c>
      <x:c r="M167" s="74" t="str">
        <x:f>IF(B167="","",IFERROR(SUMIFS($G$6:$G$205,$A$6:$A$205,A167,$B$6:$B$205,B167)/L167,0))</x:f>
      </x:c>
      <x:c r="N167" s="60" t="str">
        <x:f>IF(B167="","",IF(M167&gt;1,"OVERALLOCATED",IF(M167&gt;=0.85,"NEAR CAPACITY","AVAILABLE")))</x:f>
      </x:c>
    </x:row>
    <x:row r="168" ht="22" customHeight="1">
      <x:c r="A168" s="70"/>
      <x:c r="B168" s="58"/>
      <x:c r="C168" s="60" t="str">
        <x:f>IFERROR(INDEX('Team Capacity'!$B$6:$B$105,MATCH(B168,'Team Capacity'!$A$6:$A$105,0)),"")</x:f>
      </x:c>
      <x:c r="D168" s="58"/>
      <x:c r="E168" s="60" t="str">
        <x:f>IFERROR(INDEX('Projects'!$B$6:$B$105,MATCH(D168,'Projects'!$A$6:$A$105,0)),"")</x:f>
      </x:c>
      <x:c r="F168" s="72"/>
      <x:c r="G168" s="63"/>
      <x:c r="H168" s="63"/>
      <x:c r="I168" s="63"/>
      <x:c r="J168" s="64" t="n">
        <x:f>IFERROR(INDEX('Team Capacity'!$E$6:$E$105,MATCH(B168,'Team Capacity'!$A$6:$A$105,0)),0)</x:f>
        <x:v>0</x:v>
      </x:c>
      <x:c r="K168" s="64" t="n">
        <x:f>IFERROR(INDEX('Team Capacity'!$F$6:$F$105,MATCH(B168,'Team Capacity'!$A$6:$A$105,0)),0)</x:f>
        <x:v>0</x:v>
      </x:c>
      <x:c r="L168" s="64" t="str">
        <x:f>IF(B168="","",MAX(0,J168-K168))</x:f>
      </x:c>
      <x:c r="M168" s="74" t="str">
        <x:f>IF(B168="","",IFERROR(SUMIFS($G$6:$G$205,$A$6:$A$205,A168,$B$6:$B$205,B168)/L168,0))</x:f>
      </x:c>
      <x:c r="N168" s="60" t="str">
        <x:f>IF(B168="","",IF(M168&gt;1,"OVERALLOCATED",IF(M168&gt;=0.85,"NEAR CAPACITY","AVAILABLE")))</x:f>
      </x:c>
    </x:row>
    <x:row r="169" ht="22" customHeight="1">
      <x:c r="A169" s="70"/>
      <x:c r="B169" s="58"/>
      <x:c r="C169" s="60" t="str">
        <x:f>IFERROR(INDEX('Team Capacity'!$B$6:$B$105,MATCH(B169,'Team Capacity'!$A$6:$A$105,0)),"")</x:f>
      </x:c>
      <x:c r="D169" s="58"/>
      <x:c r="E169" s="60" t="str">
        <x:f>IFERROR(INDEX('Projects'!$B$6:$B$105,MATCH(D169,'Projects'!$A$6:$A$105,0)),"")</x:f>
      </x:c>
      <x:c r="F169" s="72"/>
      <x:c r="G169" s="63"/>
      <x:c r="H169" s="63"/>
      <x:c r="I169" s="63"/>
      <x:c r="J169" s="64" t="n">
        <x:f>IFERROR(INDEX('Team Capacity'!$E$6:$E$105,MATCH(B169,'Team Capacity'!$A$6:$A$105,0)),0)</x:f>
        <x:v>0</x:v>
      </x:c>
      <x:c r="K169" s="64" t="n">
        <x:f>IFERROR(INDEX('Team Capacity'!$F$6:$F$105,MATCH(B169,'Team Capacity'!$A$6:$A$105,0)),0)</x:f>
        <x:v>0</x:v>
      </x:c>
      <x:c r="L169" s="64" t="str">
        <x:f>IF(B169="","",MAX(0,J169-K169))</x:f>
      </x:c>
      <x:c r="M169" s="74" t="str">
        <x:f>IF(B169="","",IFERROR(SUMIFS($G$6:$G$205,$A$6:$A$205,A169,$B$6:$B$205,B169)/L169,0))</x:f>
      </x:c>
      <x:c r="N169" s="60" t="str">
        <x:f>IF(B169="","",IF(M169&gt;1,"OVERALLOCATED",IF(M169&gt;=0.85,"NEAR CAPACITY","AVAILABLE")))</x:f>
      </x:c>
    </x:row>
    <x:row r="170" ht="22" customHeight="1">
      <x:c r="A170" s="70"/>
      <x:c r="B170" s="58"/>
      <x:c r="C170" s="60" t="str">
        <x:f>IFERROR(INDEX('Team Capacity'!$B$6:$B$105,MATCH(B170,'Team Capacity'!$A$6:$A$105,0)),"")</x:f>
      </x:c>
      <x:c r="D170" s="58"/>
      <x:c r="E170" s="60" t="str">
        <x:f>IFERROR(INDEX('Projects'!$B$6:$B$105,MATCH(D170,'Projects'!$A$6:$A$105,0)),"")</x:f>
      </x:c>
      <x:c r="F170" s="72"/>
      <x:c r="G170" s="63"/>
      <x:c r="H170" s="63"/>
      <x:c r="I170" s="63"/>
      <x:c r="J170" s="64" t="n">
        <x:f>IFERROR(INDEX('Team Capacity'!$E$6:$E$105,MATCH(B170,'Team Capacity'!$A$6:$A$105,0)),0)</x:f>
        <x:v>0</x:v>
      </x:c>
      <x:c r="K170" s="64" t="n">
        <x:f>IFERROR(INDEX('Team Capacity'!$F$6:$F$105,MATCH(B170,'Team Capacity'!$A$6:$A$105,0)),0)</x:f>
        <x:v>0</x:v>
      </x:c>
      <x:c r="L170" s="64" t="str">
        <x:f>IF(B170="","",MAX(0,J170-K170))</x:f>
      </x:c>
      <x:c r="M170" s="74" t="str">
        <x:f>IF(B170="","",IFERROR(SUMIFS($G$6:$G$205,$A$6:$A$205,A170,$B$6:$B$205,B170)/L170,0))</x:f>
      </x:c>
      <x:c r="N170" s="60" t="str">
        <x:f>IF(B170="","",IF(M170&gt;1,"OVERALLOCATED",IF(M170&gt;=0.85,"NEAR CAPACITY","AVAILABLE")))</x:f>
      </x:c>
    </x:row>
    <x:row r="171" ht="22" customHeight="1">
      <x:c r="A171" s="70"/>
      <x:c r="B171" s="58"/>
      <x:c r="C171" s="60" t="str">
        <x:f>IFERROR(INDEX('Team Capacity'!$B$6:$B$105,MATCH(B171,'Team Capacity'!$A$6:$A$105,0)),"")</x:f>
      </x:c>
      <x:c r="D171" s="58"/>
      <x:c r="E171" s="60" t="str">
        <x:f>IFERROR(INDEX('Projects'!$B$6:$B$105,MATCH(D171,'Projects'!$A$6:$A$105,0)),"")</x:f>
      </x:c>
      <x:c r="F171" s="72"/>
      <x:c r="G171" s="63"/>
      <x:c r="H171" s="63"/>
      <x:c r="I171" s="63"/>
      <x:c r="J171" s="64" t="n">
        <x:f>IFERROR(INDEX('Team Capacity'!$E$6:$E$105,MATCH(B171,'Team Capacity'!$A$6:$A$105,0)),0)</x:f>
        <x:v>0</x:v>
      </x:c>
      <x:c r="K171" s="64" t="n">
        <x:f>IFERROR(INDEX('Team Capacity'!$F$6:$F$105,MATCH(B171,'Team Capacity'!$A$6:$A$105,0)),0)</x:f>
        <x:v>0</x:v>
      </x:c>
      <x:c r="L171" s="64" t="str">
        <x:f>IF(B171="","",MAX(0,J171-K171))</x:f>
      </x:c>
      <x:c r="M171" s="74" t="str">
        <x:f>IF(B171="","",IFERROR(SUMIFS($G$6:$G$205,$A$6:$A$205,A171,$B$6:$B$205,B171)/L171,0))</x:f>
      </x:c>
      <x:c r="N171" s="60" t="str">
        <x:f>IF(B171="","",IF(M171&gt;1,"OVERALLOCATED",IF(M171&gt;=0.85,"NEAR CAPACITY","AVAILABLE")))</x:f>
      </x:c>
    </x:row>
    <x:row r="172" ht="22" customHeight="1">
      <x:c r="A172" s="70"/>
      <x:c r="B172" s="58"/>
      <x:c r="C172" s="60" t="str">
        <x:f>IFERROR(INDEX('Team Capacity'!$B$6:$B$105,MATCH(B172,'Team Capacity'!$A$6:$A$105,0)),"")</x:f>
      </x:c>
      <x:c r="D172" s="58"/>
      <x:c r="E172" s="60" t="str">
        <x:f>IFERROR(INDEX('Projects'!$B$6:$B$105,MATCH(D172,'Projects'!$A$6:$A$105,0)),"")</x:f>
      </x:c>
      <x:c r="F172" s="72"/>
      <x:c r="G172" s="63"/>
      <x:c r="H172" s="63"/>
      <x:c r="I172" s="63"/>
      <x:c r="J172" s="64" t="n">
        <x:f>IFERROR(INDEX('Team Capacity'!$E$6:$E$105,MATCH(B172,'Team Capacity'!$A$6:$A$105,0)),0)</x:f>
        <x:v>0</x:v>
      </x:c>
      <x:c r="K172" s="64" t="n">
        <x:f>IFERROR(INDEX('Team Capacity'!$F$6:$F$105,MATCH(B172,'Team Capacity'!$A$6:$A$105,0)),0)</x:f>
        <x:v>0</x:v>
      </x:c>
      <x:c r="L172" s="64" t="str">
        <x:f>IF(B172="","",MAX(0,J172-K172))</x:f>
      </x:c>
      <x:c r="M172" s="74" t="str">
        <x:f>IF(B172="","",IFERROR(SUMIFS($G$6:$G$205,$A$6:$A$205,A172,$B$6:$B$205,B172)/L172,0))</x:f>
      </x:c>
      <x:c r="N172" s="60" t="str">
        <x:f>IF(B172="","",IF(M172&gt;1,"OVERALLOCATED",IF(M172&gt;=0.85,"NEAR CAPACITY","AVAILABLE")))</x:f>
      </x:c>
    </x:row>
    <x:row r="173" ht="22" customHeight="1">
      <x:c r="A173" s="70"/>
      <x:c r="B173" s="58"/>
      <x:c r="C173" s="60" t="str">
        <x:f>IFERROR(INDEX('Team Capacity'!$B$6:$B$105,MATCH(B173,'Team Capacity'!$A$6:$A$105,0)),"")</x:f>
      </x:c>
      <x:c r="D173" s="58"/>
      <x:c r="E173" s="60" t="str">
        <x:f>IFERROR(INDEX('Projects'!$B$6:$B$105,MATCH(D173,'Projects'!$A$6:$A$105,0)),"")</x:f>
      </x:c>
      <x:c r="F173" s="72"/>
      <x:c r="G173" s="63"/>
      <x:c r="H173" s="63"/>
      <x:c r="I173" s="63"/>
      <x:c r="J173" s="64" t="n">
        <x:f>IFERROR(INDEX('Team Capacity'!$E$6:$E$105,MATCH(B173,'Team Capacity'!$A$6:$A$105,0)),0)</x:f>
        <x:v>0</x:v>
      </x:c>
      <x:c r="K173" s="64" t="n">
        <x:f>IFERROR(INDEX('Team Capacity'!$F$6:$F$105,MATCH(B173,'Team Capacity'!$A$6:$A$105,0)),0)</x:f>
        <x:v>0</x:v>
      </x:c>
      <x:c r="L173" s="64" t="str">
        <x:f>IF(B173="","",MAX(0,J173-K173))</x:f>
      </x:c>
      <x:c r="M173" s="74" t="str">
        <x:f>IF(B173="","",IFERROR(SUMIFS($G$6:$G$205,$A$6:$A$205,A173,$B$6:$B$205,B173)/L173,0))</x:f>
      </x:c>
      <x:c r="N173" s="60" t="str">
        <x:f>IF(B173="","",IF(M173&gt;1,"OVERALLOCATED",IF(M173&gt;=0.85,"NEAR CAPACITY","AVAILABLE")))</x:f>
      </x:c>
    </x:row>
    <x:row r="174" ht="22" customHeight="1">
      <x:c r="A174" s="70"/>
      <x:c r="B174" s="58"/>
      <x:c r="C174" s="60" t="str">
        <x:f>IFERROR(INDEX('Team Capacity'!$B$6:$B$105,MATCH(B174,'Team Capacity'!$A$6:$A$105,0)),"")</x:f>
      </x:c>
      <x:c r="D174" s="58"/>
      <x:c r="E174" s="60" t="str">
        <x:f>IFERROR(INDEX('Projects'!$B$6:$B$105,MATCH(D174,'Projects'!$A$6:$A$105,0)),"")</x:f>
      </x:c>
      <x:c r="F174" s="72"/>
      <x:c r="G174" s="63"/>
      <x:c r="H174" s="63"/>
      <x:c r="I174" s="63"/>
      <x:c r="J174" s="64" t="n">
        <x:f>IFERROR(INDEX('Team Capacity'!$E$6:$E$105,MATCH(B174,'Team Capacity'!$A$6:$A$105,0)),0)</x:f>
        <x:v>0</x:v>
      </x:c>
      <x:c r="K174" s="64" t="n">
        <x:f>IFERROR(INDEX('Team Capacity'!$F$6:$F$105,MATCH(B174,'Team Capacity'!$A$6:$A$105,0)),0)</x:f>
        <x:v>0</x:v>
      </x:c>
      <x:c r="L174" s="64" t="str">
        <x:f>IF(B174="","",MAX(0,J174-K174))</x:f>
      </x:c>
      <x:c r="M174" s="74" t="str">
        <x:f>IF(B174="","",IFERROR(SUMIFS($G$6:$G$205,$A$6:$A$205,A174,$B$6:$B$205,B174)/L174,0))</x:f>
      </x:c>
      <x:c r="N174" s="60" t="str">
        <x:f>IF(B174="","",IF(M174&gt;1,"OVERALLOCATED",IF(M174&gt;=0.85,"NEAR CAPACITY","AVAILABLE")))</x:f>
      </x:c>
    </x:row>
    <x:row r="175" ht="22" customHeight="1">
      <x:c r="A175" s="70"/>
      <x:c r="B175" s="58"/>
      <x:c r="C175" s="60" t="str">
        <x:f>IFERROR(INDEX('Team Capacity'!$B$6:$B$105,MATCH(B175,'Team Capacity'!$A$6:$A$105,0)),"")</x:f>
      </x:c>
      <x:c r="D175" s="58"/>
      <x:c r="E175" s="60" t="str">
        <x:f>IFERROR(INDEX('Projects'!$B$6:$B$105,MATCH(D175,'Projects'!$A$6:$A$105,0)),"")</x:f>
      </x:c>
      <x:c r="F175" s="72"/>
      <x:c r="G175" s="63"/>
      <x:c r="H175" s="63"/>
      <x:c r="I175" s="63"/>
      <x:c r="J175" s="64" t="n">
        <x:f>IFERROR(INDEX('Team Capacity'!$E$6:$E$105,MATCH(B175,'Team Capacity'!$A$6:$A$105,0)),0)</x:f>
        <x:v>0</x:v>
      </x:c>
      <x:c r="K175" s="64" t="n">
        <x:f>IFERROR(INDEX('Team Capacity'!$F$6:$F$105,MATCH(B175,'Team Capacity'!$A$6:$A$105,0)),0)</x:f>
        <x:v>0</x:v>
      </x:c>
      <x:c r="L175" s="64" t="str">
        <x:f>IF(B175="","",MAX(0,J175-K175))</x:f>
      </x:c>
      <x:c r="M175" s="74" t="str">
        <x:f>IF(B175="","",IFERROR(SUMIFS($G$6:$G$205,$A$6:$A$205,A175,$B$6:$B$205,B175)/L175,0))</x:f>
      </x:c>
      <x:c r="N175" s="60" t="str">
        <x:f>IF(B175="","",IF(M175&gt;1,"OVERALLOCATED",IF(M175&gt;=0.85,"NEAR CAPACITY","AVAILABLE")))</x:f>
      </x:c>
    </x:row>
    <x:row r="176" ht="22" customHeight="1">
      <x:c r="A176" s="70"/>
      <x:c r="B176" s="58"/>
      <x:c r="C176" s="60" t="str">
        <x:f>IFERROR(INDEX('Team Capacity'!$B$6:$B$105,MATCH(B176,'Team Capacity'!$A$6:$A$105,0)),"")</x:f>
      </x:c>
      <x:c r="D176" s="58"/>
      <x:c r="E176" s="60" t="str">
        <x:f>IFERROR(INDEX('Projects'!$B$6:$B$105,MATCH(D176,'Projects'!$A$6:$A$105,0)),"")</x:f>
      </x:c>
      <x:c r="F176" s="72"/>
      <x:c r="G176" s="63"/>
      <x:c r="H176" s="63"/>
      <x:c r="I176" s="63"/>
      <x:c r="J176" s="64" t="n">
        <x:f>IFERROR(INDEX('Team Capacity'!$E$6:$E$105,MATCH(B176,'Team Capacity'!$A$6:$A$105,0)),0)</x:f>
        <x:v>0</x:v>
      </x:c>
      <x:c r="K176" s="64" t="n">
        <x:f>IFERROR(INDEX('Team Capacity'!$F$6:$F$105,MATCH(B176,'Team Capacity'!$A$6:$A$105,0)),0)</x:f>
        <x:v>0</x:v>
      </x:c>
      <x:c r="L176" s="64" t="str">
        <x:f>IF(B176="","",MAX(0,J176-K176))</x:f>
      </x:c>
      <x:c r="M176" s="74" t="str">
        <x:f>IF(B176="","",IFERROR(SUMIFS($G$6:$G$205,$A$6:$A$205,A176,$B$6:$B$205,B176)/L176,0))</x:f>
      </x:c>
      <x:c r="N176" s="60" t="str">
        <x:f>IF(B176="","",IF(M176&gt;1,"OVERALLOCATED",IF(M176&gt;=0.85,"NEAR CAPACITY","AVAILABLE")))</x:f>
      </x:c>
    </x:row>
    <x:row r="177" ht="22" customHeight="1">
      <x:c r="A177" s="70"/>
      <x:c r="B177" s="58"/>
      <x:c r="C177" s="60" t="str">
        <x:f>IFERROR(INDEX('Team Capacity'!$B$6:$B$105,MATCH(B177,'Team Capacity'!$A$6:$A$105,0)),"")</x:f>
      </x:c>
      <x:c r="D177" s="58"/>
      <x:c r="E177" s="60" t="str">
        <x:f>IFERROR(INDEX('Projects'!$B$6:$B$105,MATCH(D177,'Projects'!$A$6:$A$105,0)),"")</x:f>
      </x:c>
      <x:c r="F177" s="72"/>
      <x:c r="G177" s="63"/>
      <x:c r="H177" s="63"/>
      <x:c r="I177" s="63"/>
      <x:c r="J177" s="64" t="n">
        <x:f>IFERROR(INDEX('Team Capacity'!$E$6:$E$105,MATCH(B177,'Team Capacity'!$A$6:$A$105,0)),0)</x:f>
        <x:v>0</x:v>
      </x:c>
      <x:c r="K177" s="64" t="n">
        <x:f>IFERROR(INDEX('Team Capacity'!$F$6:$F$105,MATCH(B177,'Team Capacity'!$A$6:$A$105,0)),0)</x:f>
        <x:v>0</x:v>
      </x:c>
      <x:c r="L177" s="64" t="str">
        <x:f>IF(B177="","",MAX(0,J177-K177))</x:f>
      </x:c>
      <x:c r="M177" s="74" t="str">
        <x:f>IF(B177="","",IFERROR(SUMIFS($G$6:$G$205,$A$6:$A$205,A177,$B$6:$B$205,B177)/L177,0))</x:f>
      </x:c>
      <x:c r="N177" s="60" t="str">
        <x:f>IF(B177="","",IF(M177&gt;1,"OVERALLOCATED",IF(M177&gt;=0.85,"NEAR CAPACITY","AVAILABLE")))</x:f>
      </x:c>
    </x:row>
    <x:row r="178" ht="22" customHeight="1">
      <x:c r="A178" s="70"/>
      <x:c r="B178" s="58"/>
      <x:c r="C178" s="60" t="str">
        <x:f>IFERROR(INDEX('Team Capacity'!$B$6:$B$105,MATCH(B178,'Team Capacity'!$A$6:$A$105,0)),"")</x:f>
      </x:c>
      <x:c r="D178" s="58"/>
      <x:c r="E178" s="60" t="str">
        <x:f>IFERROR(INDEX('Projects'!$B$6:$B$105,MATCH(D178,'Projects'!$A$6:$A$105,0)),"")</x:f>
      </x:c>
      <x:c r="F178" s="72"/>
      <x:c r="G178" s="63"/>
      <x:c r="H178" s="63"/>
      <x:c r="I178" s="63"/>
      <x:c r="J178" s="64" t="n">
        <x:f>IFERROR(INDEX('Team Capacity'!$E$6:$E$105,MATCH(B178,'Team Capacity'!$A$6:$A$105,0)),0)</x:f>
        <x:v>0</x:v>
      </x:c>
      <x:c r="K178" s="64" t="n">
        <x:f>IFERROR(INDEX('Team Capacity'!$F$6:$F$105,MATCH(B178,'Team Capacity'!$A$6:$A$105,0)),0)</x:f>
        <x:v>0</x:v>
      </x:c>
      <x:c r="L178" s="64" t="str">
        <x:f>IF(B178="","",MAX(0,J178-K178))</x:f>
      </x:c>
      <x:c r="M178" s="74" t="str">
        <x:f>IF(B178="","",IFERROR(SUMIFS($G$6:$G$205,$A$6:$A$205,A178,$B$6:$B$205,B178)/L178,0))</x:f>
      </x:c>
      <x:c r="N178" s="60" t="str">
        <x:f>IF(B178="","",IF(M178&gt;1,"OVERALLOCATED",IF(M178&gt;=0.85,"NEAR CAPACITY","AVAILABLE")))</x:f>
      </x:c>
    </x:row>
    <x:row r="179" ht="22" customHeight="1">
      <x:c r="A179" s="70"/>
      <x:c r="B179" s="58"/>
      <x:c r="C179" s="60" t="str">
        <x:f>IFERROR(INDEX('Team Capacity'!$B$6:$B$105,MATCH(B179,'Team Capacity'!$A$6:$A$105,0)),"")</x:f>
      </x:c>
      <x:c r="D179" s="58"/>
      <x:c r="E179" s="60" t="str">
        <x:f>IFERROR(INDEX('Projects'!$B$6:$B$105,MATCH(D179,'Projects'!$A$6:$A$105,0)),"")</x:f>
      </x:c>
      <x:c r="F179" s="72"/>
      <x:c r="G179" s="63"/>
      <x:c r="H179" s="63"/>
      <x:c r="I179" s="63"/>
      <x:c r="J179" s="64" t="n">
        <x:f>IFERROR(INDEX('Team Capacity'!$E$6:$E$105,MATCH(B179,'Team Capacity'!$A$6:$A$105,0)),0)</x:f>
        <x:v>0</x:v>
      </x:c>
      <x:c r="K179" s="64" t="n">
        <x:f>IFERROR(INDEX('Team Capacity'!$F$6:$F$105,MATCH(B179,'Team Capacity'!$A$6:$A$105,0)),0)</x:f>
        <x:v>0</x:v>
      </x:c>
      <x:c r="L179" s="64" t="str">
        <x:f>IF(B179="","",MAX(0,J179-K179))</x:f>
      </x:c>
      <x:c r="M179" s="74" t="str">
        <x:f>IF(B179="","",IFERROR(SUMIFS($G$6:$G$205,$A$6:$A$205,A179,$B$6:$B$205,B179)/L179,0))</x:f>
      </x:c>
      <x:c r="N179" s="60" t="str">
        <x:f>IF(B179="","",IF(M179&gt;1,"OVERALLOCATED",IF(M179&gt;=0.85,"NEAR CAPACITY","AVAILABLE")))</x:f>
      </x:c>
    </x:row>
    <x:row r="180" ht="22" customHeight="1">
      <x:c r="A180" s="70"/>
      <x:c r="B180" s="58"/>
      <x:c r="C180" s="60" t="str">
        <x:f>IFERROR(INDEX('Team Capacity'!$B$6:$B$105,MATCH(B180,'Team Capacity'!$A$6:$A$105,0)),"")</x:f>
      </x:c>
      <x:c r="D180" s="58"/>
      <x:c r="E180" s="60" t="str">
        <x:f>IFERROR(INDEX('Projects'!$B$6:$B$105,MATCH(D180,'Projects'!$A$6:$A$105,0)),"")</x:f>
      </x:c>
      <x:c r="F180" s="72"/>
      <x:c r="G180" s="63"/>
      <x:c r="H180" s="63"/>
      <x:c r="I180" s="63"/>
      <x:c r="J180" s="64" t="n">
        <x:f>IFERROR(INDEX('Team Capacity'!$E$6:$E$105,MATCH(B180,'Team Capacity'!$A$6:$A$105,0)),0)</x:f>
        <x:v>0</x:v>
      </x:c>
      <x:c r="K180" s="64" t="n">
        <x:f>IFERROR(INDEX('Team Capacity'!$F$6:$F$105,MATCH(B180,'Team Capacity'!$A$6:$A$105,0)),0)</x:f>
        <x:v>0</x:v>
      </x:c>
      <x:c r="L180" s="64" t="str">
        <x:f>IF(B180="","",MAX(0,J180-K180))</x:f>
      </x:c>
      <x:c r="M180" s="74" t="str">
        <x:f>IF(B180="","",IFERROR(SUMIFS($G$6:$G$205,$A$6:$A$205,A180,$B$6:$B$205,B180)/L180,0))</x:f>
      </x:c>
      <x:c r="N180" s="60" t="str">
        <x:f>IF(B180="","",IF(M180&gt;1,"OVERALLOCATED",IF(M180&gt;=0.85,"NEAR CAPACITY","AVAILABLE")))</x:f>
      </x:c>
    </x:row>
    <x:row r="181" ht="22" customHeight="1">
      <x:c r="A181" s="70"/>
      <x:c r="B181" s="58"/>
      <x:c r="C181" s="60" t="str">
        <x:f>IFERROR(INDEX('Team Capacity'!$B$6:$B$105,MATCH(B181,'Team Capacity'!$A$6:$A$105,0)),"")</x:f>
      </x:c>
      <x:c r="D181" s="58"/>
      <x:c r="E181" s="60" t="str">
        <x:f>IFERROR(INDEX('Projects'!$B$6:$B$105,MATCH(D181,'Projects'!$A$6:$A$105,0)),"")</x:f>
      </x:c>
      <x:c r="F181" s="72"/>
      <x:c r="G181" s="63"/>
      <x:c r="H181" s="63"/>
      <x:c r="I181" s="63"/>
      <x:c r="J181" s="64" t="n">
        <x:f>IFERROR(INDEX('Team Capacity'!$E$6:$E$105,MATCH(B181,'Team Capacity'!$A$6:$A$105,0)),0)</x:f>
        <x:v>0</x:v>
      </x:c>
      <x:c r="K181" s="64" t="n">
        <x:f>IFERROR(INDEX('Team Capacity'!$F$6:$F$105,MATCH(B181,'Team Capacity'!$A$6:$A$105,0)),0)</x:f>
        <x:v>0</x:v>
      </x:c>
      <x:c r="L181" s="64" t="str">
        <x:f>IF(B181="","",MAX(0,J181-K181))</x:f>
      </x:c>
      <x:c r="M181" s="74" t="str">
        <x:f>IF(B181="","",IFERROR(SUMIFS($G$6:$G$205,$A$6:$A$205,A181,$B$6:$B$205,B181)/L181,0))</x:f>
      </x:c>
      <x:c r="N181" s="60" t="str">
        <x:f>IF(B181="","",IF(M181&gt;1,"OVERALLOCATED",IF(M181&gt;=0.85,"NEAR CAPACITY","AVAILABLE")))</x:f>
      </x:c>
    </x:row>
    <x:row r="182" ht="22" customHeight="1">
      <x:c r="A182" s="70"/>
      <x:c r="B182" s="58"/>
      <x:c r="C182" s="60" t="str">
        <x:f>IFERROR(INDEX('Team Capacity'!$B$6:$B$105,MATCH(B182,'Team Capacity'!$A$6:$A$105,0)),"")</x:f>
      </x:c>
      <x:c r="D182" s="58"/>
      <x:c r="E182" s="60" t="str">
        <x:f>IFERROR(INDEX('Projects'!$B$6:$B$105,MATCH(D182,'Projects'!$A$6:$A$105,0)),"")</x:f>
      </x:c>
      <x:c r="F182" s="72"/>
      <x:c r="G182" s="63"/>
      <x:c r="H182" s="63"/>
      <x:c r="I182" s="63"/>
      <x:c r="J182" s="64" t="n">
        <x:f>IFERROR(INDEX('Team Capacity'!$E$6:$E$105,MATCH(B182,'Team Capacity'!$A$6:$A$105,0)),0)</x:f>
        <x:v>0</x:v>
      </x:c>
      <x:c r="K182" s="64" t="n">
        <x:f>IFERROR(INDEX('Team Capacity'!$F$6:$F$105,MATCH(B182,'Team Capacity'!$A$6:$A$105,0)),0)</x:f>
        <x:v>0</x:v>
      </x:c>
      <x:c r="L182" s="64" t="str">
        <x:f>IF(B182="","",MAX(0,J182-K182))</x:f>
      </x:c>
      <x:c r="M182" s="74" t="str">
        <x:f>IF(B182="","",IFERROR(SUMIFS($G$6:$G$205,$A$6:$A$205,A182,$B$6:$B$205,B182)/L182,0))</x:f>
      </x:c>
      <x:c r="N182" s="60" t="str">
        <x:f>IF(B182="","",IF(M182&gt;1,"OVERALLOCATED",IF(M182&gt;=0.85,"NEAR CAPACITY","AVAILABLE")))</x:f>
      </x:c>
    </x:row>
    <x:row r="183" ht="22" customHeight="1">
      <x:c r="A183" s="70"/>
      <x:c r="B183" s="58"/>
      <x:c r="C183" s="60" t="str">
        <x:f>IFERROR(INDEX('Team Capacity'!$B$6:$B$105,MATCH(B183,'Team Capacity'!$A$6:$A$105,0)),"")</x:f>
      </x:c>
      <x:c r="D183" s="58"/>
      <x:c r="E183" s="60" t="str">
        <x:f>IFERROR(INDEX('Projects'!$B$6:$B$105,MATCH(D183,'Projects'!$A$6:$A$105,0)),"")</x:f>
      </x:c>
      <x:c r="F183" s="72"/>
      <x:c r="G183" s="63"/>
      <x:c r="H183" s="63"/>
      <x:c r="I183" s="63"/>
      <x:c r="J183" s="64" t="n">
        <x:f>IFERROR(INDEX('Team Capacity'!$E$6:$E$105,MATCH(B183,'Team Capacity'!$A$6:$A$105,0)),0)</x:f>
        <x:v>0</x:v>
      </x:c>
      <x:c r="K183" s="64" t="n">
        <x:f>IFERROR(INDEX('Team Capacity'!$F$6:$F$105,MATCH(B183,'Team Capacity'!$A$6:$A$105,0)),0)</x:f>
        <x:v>0</x:v>
      </x:c>
      <x:c r="L183" s="64" t="str">
        <x:f>IF(B183="","",MAX(0,J183-K183))</x:f>
      </x:c>
      <x:c r="M183" s="74" t="str">
        <x:f>IF(B183="","",IFERROR(SUMIFS($G$6:$G$205,$A$6:$A$205,A183,$B$6:$B$205,B183)/L183,0))</x:f>
      </x:c>
      <x:c r="N183" s="60" t="str">
        <x:f>IF(B183="","",IF(M183&gt;1,"OVERALLOCATED",IF(M183&gt;=0.85,"NEAR CAPACITY","AVAILABLE")))</x:f>
      </x:c>
    </x:row>
    <x:row r="184" ht="22" customHeight="1">
      <x:c r="A184" s="70"/>
      <x:c r="B184" s="58"/>
      <x:c r="C184" s="60" t="str">
        <x:f>IFERROR(INDEX('Team Capacity'!$B$6:$B$105,MATCH(B184,'Team Capacity'!$A$6:$A$105,0)),"")</x:f>
      </x:c>
      <x:c r="D184" s="58"/>
      <x:c r="E184" s="60" t="str">
        <x:f>IFERROR(INDEX('Projects'!$B$6:$B$105,MATCH(D184,'Projects'!$A$6:$A$105,0)),"")</x:f>
      </x:c>
      <x:c r="F184" s="72"/>
      <x:c r="G184" s="63"/>
      <x:c r="H184" s="63"/>
      <x:c r="I184" s="63"/>
      <x:c r="J184" s="64" t="n">
        <x:f>IFERROR(INDEX('Team Capacity'!$E$6:$E$105,MATCH(B184,'Team Capacity'!$A$6:$A$105,0)),0)</x:f>
        <x:v>0</x:v>
      </x:c>
      <x:c r="K184" s="64" t="n">
        <x:f>IFERROR(INDEX('Team Capacity'!$F$6:$F$105,MATCH(B184,'Team Capacity'!$A$6:$A$105,0)),0)</x:f>
        <x:v>0</x:v>
      </x:c>
      <x:c r="L184" s="64" t="str">
        <x:f>IF(B184="","",MAX(0,J184-K184))</x:f>
      </x:c>
      <x:c r="M184" s="74" t="str">
        <x:f>IF(B184="","",IFERROR(SUMIFS($G$6:$G$205,$A$6:$A$205,A184,$B$6:$B$205,B184)/L184,0))</x:f>
      </x:c>
      <x:c r="N184" s="60" t="str">
        <x:f>IF(B184="","",IF(M184&gt;1,"OVERALLOCATED",IF(M184&gt;=0.85,"NEAR CAPACITY","AVAILABLE")))</x:f>
      </x:c>
    </x:row>
    <x:row r="185" ht="22" customHeight="1">
      <x:c r="A185" s="70"/>
      <x:c r="B185" s="58"/>
      <x:c r="C185" s="60" t="str">
        <x:f>IFERROR(INDEX('Team Capacity'!$B$6:$B$105,MATCH(B185,'Team Capacity'!$A$6:$A$105,0)),"")</x:f>
      </x:c>
      <x:c r="D185" s="58"/>
      <x:c r="E185" s="60" t="str">
        <x:f>IFERROR(INDEX('Projects'!$B$6:$B$105,MATCH(D185,'Projects'!$A$6:$A$105,0)),"")</x:f>
      </x:c>
      <x:c r="F185" s="72"/>
      <x:c r="G185" s="63"/>
      <x:c r="H185" s="63"/>
      <x:c r="I185" s="63"/>
      <x:c r="J185" s="64" t="n">
        <x:f>IFERROR(INDEX('Team Capacity'!$E$6:$E$105,MATCH(B185,'Team Capacity'!$A$6:$A$105,0)),0)</x:f>
        <x:v>0</x:v>
      </x:c>
      <x:c r="K185" s="64" t="n">
        <x:f>IFERROR(INDEX('Team Capacity'!$F$6:$F$105,MATCH(B185,'Team Capacity'!$A$6:$A$105,0)),0)</x:f>
        <x:v>0</x:v>
      </x:c>
      <x:c r="L185" s="64" t="str">
        <x:f>IF(B185="","",MAX(0,J185-K185))</x:f>
      </x:c>
      <x:c r="M185" s="74" t="str">
        <x:f>IF(B185="","",IFERROR(SUMIFS($G$6:$G$205,$A$6:$A$205,A185,$B$6:$B$205,B185)/L185,0))</x:f>
      </x:c>
      <x:c r="N185" s="60" t="str">
        <x:f>IF(B185="","",IF(M185&gt;1,"OVERALLOCATED",IF(M185&gt;=0.85,"NEAR CAPACITY","AVAILABLE")))</x:f>
      </x:c>
    </x:row>
    <x:row r="186" ht="22" customHeight="1">
      <x:c r="A186" s="70"/>
      <x:c r="B186" s="58"/>
      <x:c r="C186" s="60" t="str">
        <x:f>IFERROR(INDEX('Team Capacity'!$B$6:$B$105,MATCH(B186,'Team Capacity'!$A$6:$A$105,0)),"")</x:f>
      </x:c>
      <x:c r="D186" s="58"/>
      <x:c r="E186" s="60" t="str">
        <x:f>IFERROR(INDEX('Projects'!$B$6:$B$105,MATCH(D186,'Projects'!$A$6:$A$105,0)),"")</x:f>
      </x:c>
      <x:c r="F186" s="72"/>
      <x:c r="G186" s="63"/>
      <x:c r="H186" s="63"/>
      <x:c r="I186" s="63"/>
      <x:c r="J186" s="64" t="n">
        <x:f>IFERROR(INDEX('Team Capacity'!$E$6:$E$105,MATCH(B186,'Team Capacity'!$A$6:$A$105,0)),0)</x:f>
        <x:v>0</x:v>
      </x:c>
      <x:c r="K186" s="64" t="n">
        <x:f>IFERROR(INDEX('Team Capacity'!$F$6:$F$105,MATCH(B186,'Team Capacity'!$A$6:$A$105,0)),0)</x:f>
        <x:v>0</x:v>
      </x:c>
      <x:c r="L186" s="64" t="str">
        <x:f>IF(B186="","",MAX(0,J186-K186))</x:f>
      </x:c>
      <x:c r="M186" s="74" t="str">
        <x:f>IF(B186="","",IFERROR(SUMIFS($G$6:$G$205,$A$6:$A$205,A186,$B$6:$B$205,B186)/L186,0))</x:f>
      </x:c>
      <x:c r="N186" s="60" t="str">
        <x:f>IF(B186="","",IF(M186&gt;1,"OVERALLOCATED",IF(M186&gt;=0.85,"NEAR CAPACITY","AVAILABLE")))</x:f>
      </x:c>
    </x:row>
    <x:row r="187" ht="22" customHeight="1">
      <x:c r="A187" s="70"/>
      <x:c r="B187" s="58"/>
      <x:c r="C187" s="60" t="str">
        <x:f>IFERROR(INDEX('Team Capacity'!$B$6:$B$105,MATCH(B187,'Team Capacity'!$A$6:$A$105,0)),"")</x:f>
      </x:c>
      <x:c r="D187" s="58"/>
      <x:c r="E187" s="60" t="str">
        <x:f>IFERROR(INDEX('Projects'!$B$6:$B$105,MATCH(D187,'Projects'!$A$6:$A$105,0)),"")</x:f>
      </x:c>
      <x:c r="F187" s="72"/>
      <x:c r="G187" s="63"/>
      <x:c r="H187" s="63"/>
      <x:c r="I187" s="63"/>
      <x:c r="J187" s="64" t="n">
        <x:f>IFERROR(INDEX('Team Capacity'!$E$6:$E$105,MATCH(B187,'Team Capacity'!$A$6:$A$105,0)),0)</x:f>
        <x:v>0</x:v>
      </x:c>
      <x:c r="K187" s="64" t="n">
        <x:f>IFERROR(INDEX('Team Capacity'!$F$6:$F$105,MATCH(B187,'Team Capacity'!$A$6:$A$105,0)),0)</x:f>
        <x:v>0</x:v>
      </x:c>
      <x:c r="L187" s="64" t="str">
        <x:f>IF(B187="","",MAX(0,J187-K187))</x:f>
      </x:c>
      <x:c r="M187" s="74" t="str">
        <x:f>IF(B187="","",IFERROR(SUMIFS($G$6:$G$205,$A$6:$A$205,A187,$B$6:$B$205,B187)/L187,0))</x:f>
      </x:c>
      <x:c r="N187" s="60" t="str">
        <x:f>IF(B187="","",IF(M187&gt;1,"OVERALLOCATED",IF(M187&gt;=0.85,"NEAR CAPACITY","AVAILABLE")))</x:f>
      </x:c>
    </x:row>
    <x:row r="188" ht="22" customHeight="1">
      <x:c r="A188" s="70"/>
      <x:c r="B188" s="58"/>
      <x:c r="C188" s="60" t="str">
        <x:f>IFERROR(INDEX('Team Capacity'!$B$6:$B$105,MATCH(B188,'Team Capacity'!$A$6:$A$105,0)),"")</x:f>
      </x:c>
      <x:c r="D188" s="58"/>
      <x:c r="E188" s="60" t="str">
        <x:f>IFERROR(INDEX('Projects'!$B$6:$B$105,MATCH(D188,'Projects'!$A$6:$A$105,0)),"")</x:f>
      </x:c>
      <x:c r="F188" s="72"/>
      <x:c r="G188" s="63"/>
      <x:c r="H188" s="63"/>
      <x:c r="I188" s="63"/>
      <x:c r="J188" s="64" t="n">
        <x:f>IFERROR(INDEX('Team Capacity'!$E$6:$E$105,MATCH(B188,'Team Capacity'!$A$6:$A$105,0)),0)</x:f>
        <x:v>0</x:v>
      </x:c>
      <x:c r="K188" s="64" t="n">
        <x:f>IFERROR(INDEX('Team Capacity'!$F$6:$F$105,MATCH(B188,'Team Capacity'!$A$6:$A$105,0)),0)</x:f>
        <x:v>0</x:v>
      </x:c>
      <x:c r="L188" s="64" t="str">
        <x:f>IF(B188="","",MAX(0,J188-K188))</x:f>
      </x:c>
      <x:c r="M188" s="74" t="str">
        <x:f>IF(B188="","",IFERROR(SUMIFS($G$6:$G$205,$A$6:$A$205,A188,$B$6:$B$205,B188)/L188,0))</x:f>
      </x:c>
      <x:c r="N188" s="60" t="str">
        <x:f>IF(B188="","",IF(M188&gt;1,"OVERALLOCATED",IF(M188&gt;=0.85,"NEAR CAPACITY","AVAILABLE")))</x:f>
      </x:c>
    </x:row>
    <x:row r="189" ht="22" customHeight="1">
      <x:c r="A189" s="70"/>
      <x:c r="B189" s="58"/>
      <x:c r="C189" s="60" t="str">
        <x:f>IFERROR(INDEX('Team Capacity'!$B$6:$B$105,MATCH(B189,'Team Capacity'!$A$6:$A$105,0)),"")</x:f>
      </x:c>
      <x:c r="D189" s="58"/>
      <x:c r="E189" s="60" t="str">
        <x:f>IFERROR(INDEX('Projects'!$B$6:$B$105,MATCH(D189,'Projects'!$A$6:$A$105,0)),"")</x:f>
      </x:c>
      <x:c r="F189" s="72"/>
      <x:c r="G189" s="63"/>
      <x:c r="H189" s="63"/>
      <x:c r="I189" s="63"/>
      <x:c r="J189" s="64" t="n">
        <x:f>IFERROR(INDEX('Team Capacity'!$E$6:$E$105,MATCH(B189,'Team Capacity'!$A$6:$A$105,0)),0)</x:f>
        <x:v>0</x:v>
      </x:c>
      <x:c r="K189" s="64" t="n">
        <x:f>IFERROR(INDEX('Team Capacity'!$F$6:$F$105,MATCH(B189,'Team Capacity'!$A$6:$A$105,0)),0)</x:f>
        <x:v>0</x:v>
      </x:c>
      <x:c r="L189" s="64" t="str">
        <x:f>IF(B189="","",MAX(0,J189-K189))</x:f>
      </x:c>
      <x:c r="M189" s="74" t="str">
        <x:f>IF(B189="","",IFERROR(SUMIFS($G$6:$G$205,$A$6:$A$205,A189,$B$6:$B$205,B189)/L189,0))</x:f>
      </x:c>
      <x:c r="N189" s="60" t="str">
        <x:f>IF(B189="","",IF(M189&gt;1,"OVERALLOCATED",IF(M189&gt;=0.85,"NEAR CAPACITY","AVAILABLE")))</x:f>
      </x:c>
    </x:row>
    <x:row r="190" ht="22" customHeight="1">
      <x:c r="A190" s="70"/>
      <x:c r="B190" s="58"/>
      <x:c r="C190" s="60" t="str">
        <x:f>IFERROR(INDEX('Team Capacity'!$B$6:$B$105,MATCH(B190,'Team Capacity'!$A$6:$A$105,0)),"")</x:f>
      </x:c>
      <x:c r="D190" s="58"/>
      <x:c r="E190" s="60" t="str">
        <x:f>IFERROR(INDEX('Projects'!$B$6:$B$105,MATCH(D190,'Projects'!$A$6:$A$105,0)),"")</x:f>
      </x:c>
      <x:c r="F190" s="72"/>
      <x:c r="G190" s="63"/>
      <x:c r="H190" s="63"/>
      <x:c r="I190" s="63"/>
      <x:c r="J190" s="64" t="n">
        <x:f>IFERROR(INDEX('Team Capacity'!$E$6:$E$105,MATCH(B190,'Team Capacity'!$A$6:$A$105,0)),0)</x:f>
        <x:v>0</x:v>
      </x:c>
      <x:c r="K190" s="64" t="n">
        <x:f>IFERROR(INDEX('Team Capacity'!$F$6:$F$105,MATCH(B190,'Team Capacity'!$A$6:$A$105,0)),0)</x:f>
        <x:v>0</x:v>
      </x:c>
      <x:c r="L190" s="64" t="str">
        <x:f>IF(B190="","",MAX(0,J190-K190))</x:f>
      </x:c>
      <x:c r="M190" s="74" t="str">
        <x:f>IF(B190="","",IFERROR(SUMIFS($G$6:$G$205,$A$6:$A$205,A190,$B$6:$B$205,B190)/L190,0))</x:f>
      </x:c>
      <x:c r="N190" s="60" t="str">
        <x:f>IF(B190="","",IF(M190&gt;1,"OVERALLOCATED",IF(M190&gt;=0.85,"NEAR CAPACITY","AVAILABLE")))</x:f>
      </x:c>
    </x:row>
    <x:row r="191" ht="22" customHeight="1">
      <x:c r="A191" s="70"/>
      <x:c r="B191" s="58"/>
      <x:c r="C191" s="60" t="str">
        <x:f>IFERROR(INDEX('Team Capacity'!$B$6:$B$105,MATCH(B191,'Team Capacity'!$A$6:$A$105,0)),"")</x:f>
      </x:c>
      <x:c r="D191" s="58"/>
      <x:c r="E191" s="60" t="str">
        <x:f>IFERROR(INDEX('Projects'!$B$6:$B$105,MATCH(D191,'Projects'!$A$6:$A$105,0)),"")</x:f>
      </x:c>
      <x:c r="F191" s="72"/>
      <x:c r="G191" s="63"/>
      <x:c r="H191" s="63"/>
      <x:c r="I191" s="63"/>
      <x:c r="J191" s="64" t="n">
        <x:f>IFERROR(INDEX('Team Capacity'!$E$6:$E$105,MATCH(B191,'Team Capacity'!$A$6:$A$105,0)),0)</x:f>
        <x:v>0</x:v>
      </x:c>
      <x:c r="K191" s="64" t="n">
        <x:f>IFERROR(INDEX('Team Capacity'!$F$6:$F$105,MATCH(B191,'Team Capacity'!$A$6:$A$105,0)),0)</x:f>
        <x:v>0</x:v>
      </x:c>
      <x:c r="L191" s="64" t="str">
        <x:f>IF(B191="","",MAX(0,J191-K191))</x:f>
      </x:c>
      <x:c r="M191" s="74" t="str">
        <x:f>IF(B191="","",IFERROR(SUMIFS($G$6:$G$205,$A$6:$A$205,A191,$B$6:$B$205,B191)/L191,0))</x:f>
      </x:c>
      <x:c r="N191" s="60" t="str">
        <x:f>IF(B191="","",IF(M191&gt;1,"OVERALLOCATED",IF(M191&gt;=0.85,"NEAR CAPACITY","AVAILABLE")))</x:f>
      </x:c>
    </x:row>
    <x:row r="192" ht="22" customHeight="1">
      <x:c r="A192" s="70"/>
      <x:c r="B192" s="58"/>
      <x:c r="C192" s="60" t="str">
        <x:f>IFERROR(INDEX('Team Capacity'!$B$6:$B$105,MATCH(B192,'Team Capacity'!$A$6:$A$105,0)),"")</x:f>
      </x:c>
      <x:c r="D192" s="58"/>
      <x:c r="E192" s="60" t="str">
        <x:f>IFERROR(INDEX('Projects'!$B$6:$B$105,MATCH(D192,'Projects'!$A$6:$A$105,0)),"")</x:f>
      </x:c>
      <x:c r="F192" s="72"/>
      <x:c r="G192" s="63"/>
      <x:c r="H192" s="63"/>
      <x:c r="I192" s="63"/>
      <x:c r="J192" s="64" t="n">
        <x:f>IFERROR(INDEX('Team Capacity'!$E$6:$E$105,MATCH(B192,'Team Capacity'!$A$6:$A$105,0)),0)</x:f>
        <x:v>0</x:v>
      </x:c>
      <x:c r="K192" s="64" t="n">
        <x:f>IFERROR(INDEX('Team Capacity'!$F$6:$F$105,MATCH(B192,'Team Capacity'!$A$6:$A$105,0)),0)</x:f>
        <x:v>0</x:v>
      </x:c>
      <x:c r="L192" s="64" t="str">
        <x:f>IF(B192="","",MAX(0,J192-K192))</x:f>
      </x:c>
      <x:c r="M192" s="74" t="str">
        <x:f>IF(B192="","",IFERROR(SUMIFS($G$6:$G$205,$A$6:$A$205,A192,$B$6:$B$205,B192)/L192,0))</x:f>
      </x:c>
      <x:c r="N192" s="60" t="str">
        <x:f>IF(B192="","",IF(M192&gt;1,"OVERALLOCATED",IF(M192&gt;=0.85,"NEAR CAPACITY","AVAILABLE")))</x:f>
      </x:c>
    </x:row>
    <x:row r="193" ht="22" customHeight="1">
      <x:c r="A193" s="70"/>
      <x:c r="B193" s="58"/>
      <x:c r="C193" s="60" t="str">
        <x:f>IFERROR(INDEX('Team Capacity'!$B$6:$B$105,MATCH(B193,'Team Capacity'!$A$6:$A$105,0)),"")</x:f>
      </x:c>
      <x:c r="D193" s="58"/>
      <x:c r="E193" s="60" t="str">
        <x:f>IFERROR(INDEX('Projects'!$B$6:$B$105,MATCH(D193,'Projects'!$A$6:$A$105,0)),"")</x:f>
      </x:c>
      <x:c r="F193" s="72"/>
      <x:c r="G193" s="63"/>
      <x:c r="H193" s="63"/>
      <x:c r="I193" s="63"/>
      <x:c r="J193" s="64" t="n">
        <x:f>IFERROR(INDEX('Team Capacity'!$E$6:$E$105,MATCH(B193,'Team Capacity'!$A$6:$A$105,0)),0)</x:f>
        <x:v>0</x:v>
      </x:c>
      <x:c r="K193" s="64" t="n">
        <x:f>IFERROR(INDEX('Team Capacity'!$F$6:$F$105,MATCH(B193,'Team Capacity'!$A$6:$A$105,0)),0)</x:f>
        <x:v>0</x:v>
      </x:c>
      <x:c r="L193" s="64" t="str">
        <x:f>IF(B193="","",MAX(0,J193-K193))</x:f>
      </x:c>
      <x:c r="M193" s="74" t="str">
        <x:f>IF(B193="","",IFERROR(SUMIFS($G$6:$G$205,$A$6:$A$205,A193,$B$6:$B$205,B193)/L193,0))</x:f>
      </x:c>
      <x:c r="N193" s="60" t="str">
        <x:f>IF(B193="","",IF(M193&gt;1,"OVERALLOCATED",IF(M193&gt;=0.85,"NEAR CAPACITY","AVAILABLE")))</x:f>
      </x:c>
    </x:row>
    <x:row r="194" ht="22" customHeight="1">
      <x:c r="A194" s="70"/>
      <x:c r="B194" s="58"/>
      <x:c r="C194" s="60" t="str">
        <x:f>IFERROR(INDEX('Team Capacity'!$B$6:$B$105,MATCH(B194,'Team Capacity'!$A$6:$A$105,0)),"")</x:f>
      </x:c>
      <x:c r="D194" s="58"/>
      <x:c r="E194" s="60" t="str">
        <x:f>IFERROR(INDEX('Projects'!$B$6:$B$105,MATCH(D194,'Projects'!$A$6:$A$105,0)),"")</x:f>
      </x:c>
      <x:c r="F194" s="72"/>
      <x:c r="G194" s="63"/>
      <x:c r="H194" s="63"/>
      <x:c r="I194" s="63"/>
      <x:c r="J194" s="64" t="n">
        <x:f>IFERROR(INDEX('Team Capacity'!$E$6:$E$105,MATCH(B194,'Team Capacity'!$A$6:$A$105,0)),0)</x:f>
        <x:v>0</x:v>
      </x:c>
      <x:c r="K194" s="64" t="n">
        <x:f>IFERROR(INDEX('Team Capacity'!$F$6:$F$105,MATCH(B194,'Team Capacity'!$A$6:$A$105,0)),0)</x:f>
        <x:v>0</x:v>
      </x:c>
      <x:c r="L194" s="64" t="str">
        <x:f>IF(B194="","",MAX(0,J194-K194))</x:f>
      </x:c>
      <x:c r="M194" s="74" t="str">
        <x:f>IF(B194="","",IFERROR(SUMIFS($G$6:$G$205,$A$6:$A$205,A194,$B$6:$B$205,B194)/L194,0))</x:f>
      </x:c>
      <x:c r="N194" s="60" t="str">
        <x:f>IF(B194="","",IF(M194&gt;1,"OVERALLOCATED",IF(M194&gt;=0.85,"NEAR CAPACITY","AVAILABLE")))</x:f>
      </x:c>
    </x:row>
    <x:row r="195" ht="22" customHeight="1">
      <x:c r="A195" s="70"/>
      <x:c r="B195" s="58"/>
      <x:c r="C195" s="60" t="str">
        <x:f>IFERROR(INDEX('Team Capacity'!$B$6:$B$105,MATCH(B195,'Team Capacity'!$A$6:$A$105,0)),"")</x:f>
      </x:c>
      <x:c r="D195" s="58"/>
      <x:c r="E195" s="60" t="str">
        <x:f>IFERROR(INDEX('Projects'!$B$6:$B$105,MATCH(D195,'Projects'!$A$6:$A$105,0)),"")</x:f>
      </x:c>
      <x:c r="F195" s="72"/>
      <x:c r="G195" s="63"/>
      <x:c r="H195" s="63"/>
      <x:c r="I195" s="63"/>
      <x:c r="J195" s="64" t="n">
        <x:f>IFERROR(INDEX('Team Capacity'!$E$6:$E$105,MATCH(B195,'Team Capacity'!$A$6:$A$105,0)),0)</x:f>
        <x:v>0</x:v>
      </x:c>
      <x:c r="K195" s="64" t="n">
        <x:f>IFERROR(INDEX('Team Capacity'!$F$6:$F$105,MATCH(B195,'Team Capacity'!$A$6:$A$105,0)),0)</x:f>
        <x:v>0</x:v>
      </x:c>
      <x:c r="L195" s="64" t="str">
        <x:f>IF(B195="","",MAX(0,J195-K195))</x:f>
      </x:c>
      <x:c r="M195" s="74" t="str">
        <x:f>IF(B195="","",IFERROR(SUMIFS($G$6:$G$205,$A$6:$A$205,A195,$B$6:$B$205,B195)/L195,0))</x:f>
      </x:c>
      <x:c r="N195" s="60" t="str">
        <x:f>IF(B195="","",IF(M195&gt;1,"OVERALLOCATED",IF(M195&gt;=0.85,"NEAR CAPACITY","AVAILABLE")))</x:f>
      </x:c>
    </x:row>
    <x:row r="196" ht="22" customHeight="1">
      <x:c r="A196" s="70"/>
      <x:c r="B196" s="58"/>
      <x:c r="C196" s="60" t="str">
        <x:f>IFERROR(INDEX('Team Capacity'!$B$6:$B$105,MATCH(B196,'Team Capacity'!$A$6:$A$105,0)),"")</x:f>
      </x:c>
      <x:c r="D196" s="58"/>
      <x:c r="E196" s="60" t="str">
        <x:f>IFERROR(INDEX('Projects'!$B$6:$B$105,MATCH(D196,'Projects'!$A$6:$A$105,0)),"")</x:f>
      </x:c>
      <x:c r="F196" s="72"/>
      <x:c r="G196" s="63"/>
      <x:c r="H196" s="63"/>
      <x:c r="I196" s="63"/>
      <x:c r="J196" s="64" t="n">
        <x:f>IFERROR(INDEX('Team Capacity'!$E$6:$E$105,MATCH(B196,'Team Capacity'!$A$6:$A$105,0)),0)</x:f>
        <x:v>0</x:v>
      </x:c>
      <x:c r="K196" s="64" t="n">
        <x:f>IFERROR(INDEX('Team Capacity'!$F$6:$F$105,MATCH(B196,'Team Capacity'!$A$6:$A$105,0)),0)</x:f>
        <x:v>0</x:v>
      </x:c>
      <x:c r="L196" s="64" t="str">
        <x:f>IF(B196="","",MAX(0,J196-K196))</x:f>
      </x:c>
      <x:c r="M196" s="74" t="str">
        <x:f>IF(B196="","",IFERROR(SUMIFS($G$6:$G$205,$A$6:$A$205,A196,$B$6:$B$205,B196)/L196,0))</x:f>
      </x:c>
      <x:c r="N196" s="60" t="str">
        <x:f>IF(B196="","",IF(M196&gt;1,"OVERALLOCATED",IF(M196&gt;=0.85,"NEAR CAPACITY","AVAILABLE")))</x:f>
      </x:c>
    </x:row>
    <x:row r="197" ht="22" customHeight="1">
      <x:c r="A197" s="70"/>
      <x:c r="B197" s="58"/>
      <x:c r="C197" s="60" t="str">
        <x:f>IFERROR(INDEX('Team Capacity'!$B$6:$B$105,MATCH(B197,'Team Capacity'!$A$6:$A$105,0)),"")</x:f>
      </x:c>
      <x:c r="D197" s="58"/>
      <x:c r="E197" s="60" t="str">
        <x:f>IFERROR(INDEX('Projects'!$B$6:$B$105,MATCH(D197,'Projects'!$A$6:$A$105,0)),"")</x:f>
      </x:c>
      <x:c r="F197" s="72"/>
      <x:c r="G197" s="63"/>
      <x:c r="H197" s="63"/>
      <x:c r="I197" s="63"/>
      <x:c r="J197" s="64" t="n">
        <x:f>IFERROR(INDEX('Team Capacity'!$E$6:$E$105,MATCH(B197,'Team Capacity'!$A$6:$A$105,0)),0)</x:f>
        <x:v>0</x:v>
      </x:c>
      <x:c r="K197" s="64" t="n">
        <x:f>IFERROR(INDEX('Team Capacity'!$F$6:$F$105,MATCH(B197,'Team Capacity'!$A$6:$A$105,0)),0)</x:f>
        <x:v>0</x:v>
      </x:c>
      <x:c r="L197" s="64" t="str">
        <x:f>IF(B197="","",MAX(0,J197-K197))</x:f>
      </x:c>
      <x:c r="M197" s="74" t="str">
        <x:f>IF(B197="","",IFERROR(SUMIFS($G$6:$G$205,$A$6:$A$205,A197,$B$6:$B$205,B197)/L197,0))</x:f>
      </x:c>
      <x:c r="N197" s="60" t="str">
        <x:f>IF(B197="","",IF(M197&gt;1,"OVERALLOCATED",IF(M197&gt;=0.85,"NEAR CAPACITY","AVAILABLE")))</x:f>
      </x:c>
    </x:row>
    <x:row r="198" ht="22" customHeight="1">
      <x:c r="A198" s="70"/>
      <x:c r="B198" s="58"/>
      <x:c r="C198" s="60" t="str">
        <x:f>IFERROR(INDEX('Team Capacity'!$B$6:$B$105,MATCH(B198,'Team Capacity'!$A$6:$A$105,0)),"")</x:f>
      </x:c>
      <x:c r="D198" s="58"/>
      <x:c r="E198" s="60" t="str">
        <x:f>IFERROR(INDEX('Projects'!$B$6:$B$105,MATCH(D198,'Projects'!$A$6:$A$105,0)),"")</x:f>
      </x:c>
      <x:c r="F198" s="72"/>
      <x:c r="G198" s="63"/>
      <x:c r="H198" s="63"/>
      <x:c r="I198" s="63"/>
      <x:c r="J198" s="64" t="n">
        <x:f>IFERROR(INDEX('Team Capacity'!$E$6:$E$105,MATCH(B198,'Team Capacity'!$A$6:$A$105,0)),0)</x:f>
        <x:v>0</x:v>
      </x:c>
      <x:c r="K198" s="64" t="n">
        <x:f>IFERROR(INDEX('Team Capacity'!$F$6:$F$105,MATCH(B198,'Team Capacity'!$A$6:$A$105,0)),0)</x:f>
        <x:v>0</x:v>
      </x:c>
      <x:c r="L198" s="64" t="str">
        <x:f>IF(B198="","",MAX(0,J198-K198))</x:f>
      </x:c>
      <x:c r="M198" s="74" t="str">
        <x:f>IF(B198="","",IFERROR(SUMIFS($G$6:$G$205,$A$6:$A$205,A198,$B$6:$B$205,B198)/L198,0))</x:f>
      </x:c>
      <x:c r="N198" s="60" t="str">
        <x:f>IF(B198="","",IF(M198&gt;1,"OVERALLOCATED",IF(M198&gt;=0.85,"NEAR CAPACITY","AVAILABLE")))</x:f>
      </x:c>
    </x:row>
    <x:row r="199" ht="22" customHeight="1">
      <x:c r="A199" s="70"/>
      <x:c r="B199" s="58"/>
      <x:c r="C199" s="60" t="str">
        <x:f>IFERROR(INDEX('Team Capacity'!$B$6:$B$105,MATCH(B199,'Team Capacity'!$A$6:$A$105,0)),"")</x:f>
      </x:c>
      <x:c r="D199" s="58"/>
      <x:c r="E199" s="60" t="str">
        <x:f>IFERROR(INDEX('Projects'!$B$6:$B$105,MATCH(D199,'Projects'!$A$6:$A$105,0)),"")</x:f>
      </x:c>
      <x:c r="F199" s="72"/>
      <x:c r="G199" s="63"/>
      <x:c r="H199" s="63"/>
      <x:c r="I199" s="63"/>
      <x:c r="J199" s="64" t="n">
        <x:f>IFERROR(INDEX('Team Capacity'!$E$6:$E$105,MATCH(B199,'Team Capacity'!$A$6:$A$105,0)),0)</x:f>
        <x:v>0</x:v>
      </x:c>
      <x:c r="K199" s="64" t="n">
        <x:f>IFERROR(INDEX('Team Capacity'!$F$6:$F$105,MATCH(B199,'Team Capacity'!$A$6:$A$105,0)),0)</x:f>
        <x:v>0</x:v>
      </x:c>
      <x:c r="L199" s="64" t="str">
        <x:f>IF(B199="","",MAX(0,J199-K199))</x:f>
      </x:c>
      <x:c r="M199" s="74" t="str">
        <x:f>IF(B199="","",IFERROR(SUMIFS($G$6:$G$205,$A$6:$A$205,A199,$B$6:$B$205,B199)/L199,0))</x:f>
      </x:c>
      <x:c r="N199" s="60" t="str">
        <x:f>IF(B199="","",IF(M199&gt;1,"OVERALLOCATED",IF(M199&gt;=0.85,"NEAR CAPACITY","AVAILABLE")))</x:f>
      </x:c>
    </x:row>
    <x:row r="200" ht="22" customHeight="1">
      <x:c r="A200" s="70"/>
      <x:c r="B200" s="58"/>
      <x:c r="C200" s="60" t="str">
        <x:f>IFERROR(INDEX('Team Capacity'!$B$6:$B$105,MATCH(B200,'Team Capacity'!$A$6:$A$105,0)),"")</x:f>
      </x:c>
      <x:c r="D200" s="58"/>
      <x:c r="E200" s="60" t="str">
        <x:f>IFERROR(INDEX('Projects'!$B$6:$B$105,MATCH(D200,'Projects'!$A$6:$A$105,0)),"")</x:f>
      </x:c>
      <x:c r="F200" s="72"/>
      <x:c r="G200" s="63"/>
      <x:c r="H200" s="63"/>
      <x:c r="I200" s="63"/>
      <x:c r="J200" s="64" t="n">
        <x:f>IFERROR(INDEX('Team Capacity'!$E$6:$E$105,MATCH(B200,'Team Capacity'!$A$6:$A$105,0)),0)</x:f>
        <x:v>0</x:v>
      </x:c>
      <x:c r="K200" s="64" t="n">
        <x:f>IFERROR(INDEX('Team Capacity'!$F$6:$F$105,MATCH(B200,'Team Capacity'!$A$6:$A$105,0)),0)</x:f>
        <x:v>0</x:v>
      </x:c>
      <x:c r="L200" s="64" t="str">
        <x:f>IF(B200="","",MAX(0,J200-K200))</x:f>
      </x:c>
      <x:c r="M200" s="74" t="str">
        <x:f>IF(B200="","",IFERROR(SUMIFS($G$6:$G$205,$A$6:$A$205,A200,$B$6:$B$205,B200)/L200,0))</x:f>
      </x:c>
      <x:c r="N200" s="60" t="str">
        <x:f>IF(B200="","",IF(M200&gt;1,"OVERALLOCATED",IF(M200&gt;=0.85,"NEAR CAPACITY","AVAILABLE")))</x:f>
      </x:c>
    </x:row>
    <x:row r="201" ht="22" customHeight="1">
      <x:c r="A201" s="70"/>
      <x:c r="B201" s="58"/>
      <x:c r="C201" s="60" t="str">
        <x:f>IFERROR(INDEX('Team Capacity'!$B$6:$B$105,MATCH(B201,'Team Capacity'!$A$6:$A$105,0)),"")</x:f>
      </x:c>
      <x:c r="D201" s="58"/>
      <x:c r="E201" s="60" t="str">
        <x:f>IFERROR(INDEX('Projects'!$B$6:$B$105,MATCH(D201,'Projects'!$A$6:$A$105,0)),"")</x:f>
      </x:c>
      <x:c r="F201" s="72"/>
      <x:c r="G201" s="63"/>
      <x:c r="H201" s="63"/>
      <x:c r="I201" s="63"/>
      <x:c r="J201" s="64" t="n">
        <x:f>IFERROR(INDEX('Team Capacity'!$E$6:$E$105,MATCH(B201,'Team Capacity'!$A$6:$A$105,0)),0)</x:f>
        <x:v>0</x:v>
      </x:c>
      <x:c r="K201" s="64" t="n">
        <x:f>IFERROR(INDEX('Team Capacity'!$F$6:$F$105,MATCH(B201,'Team Capacity'!$A$6:$A$105,0)),0)</x:f>
        <x:v>0</x:v>
      </x:c>
      <x:c r="L201" s="64" t="str">
        <x:f>IF(B201="","",MAX(0,J201-K201))</x:f>
      </x:c>
      <x:c r="M201" s="74" t="str">
        <x:f>IF(B201="","",IFERROR(SUMIFS($G$6:$G$205,$A$6:$A$205,A201,$B$6:$B$205,B201)/L201,0))</x:f>
      </x:c>
      <x:c r="N201" s="60" t="str">
        <x:f>IF(B201="","",IF(M201&gt;1,"OVERALLOCATED",IF(M201&gt;=0.85,"NEAR CAPACITY","AVAILABLE")))</x:f>
      </x:c>
    </x:row>
    <x:row r="202" ht="22" customHeight="1">
      <x:c r="A202" s="70"/>
      <x:c r="B202" s="58"/>
      <x:c r="C202" s="60" t="str">
        <x:f>IFERROR(INDEX('Team Capacity'!$B$6:$B$105,MATCH(B202,'Team Capacity'!$A$6:$A$105,0)),"")</x:f>
      </x:c>
      <x:c r="D202" s="58"/>
      <x:c r="E202" s="60" t="str">
        <x:f>IFERROR(INDEX('Projects'!$B$6:$B$105,MATCH(D202,'Projects'!$A$6:$A$105,0)),"")</x:f>
      </x:c>
      <x:c r="F202" s="72"/>
      <x:c r="G202" s="63"/>
      <x:c r="H202" s="63"/>
      <x:c r="I202" s="63"/>
      <x:c r="J202" s="64" t="n">
        <x:f>IFERROR(INDEX('Team Capacity'!$E$6:$E$105,MATCH(B202,'Team Capacity'!$A$6:$A$105,0)),0)</x:f>
        <x:v>0</x:v>
      </x:c>
      <x:c r="K202" s="64" t="n">
        <x:f>IFERROR(INDEX('Team Capacity'!$F$6:$F$105,MATCH(B202,'Team Capacity'!$A$6:$A$105,0)),0)</x:f>
        <x:v>0</x:v>
      </x:c>
      <x:c r="L202" s="64" t="str">
        <x:f>IF(B202="","",MAX(0,J202-K202))</x:f>
      </x:c>
      <x:c r="M202" s="74" t="str">
        <x:f>IF(B202="","",IFERROR(SUMIFS($G$6:$G$205,$A$6:$A$205,A202,$B$6:$B$205,B202)/L202,0))</x:f>
      </x:c>
      <x:c r="N202" s="60" t="str">
        <x:f>IF(B202="","",IF(M202&gt;1,"OVERALLOCATED",IF(M202&gt;=0.85,"NEAR CAPACITY","AVAILABLE")))</x:f>
      </x:c>
    </x:row>
    <x:row r="203" ht="22" customHeight="1">
      <x:c r="A203" s="70"/>
      <x:c r="B203" s="58"/>
      <x:c r="C203" s="60" t="str">
        <x:f>IFERROR(INDEX('Team Capacity'!$B$6:$B$105,MATCH(B203,'Team Capacity'!$A$6:$A$105,0)),"")</x:f>
      </x:c>
      <x:c r="D203" s="58"/>
      <x:c r="E203" s="60" t="str">
        <x:f>IFERROR(INDEX('Projects'!$B$6:$B$105,MATCH(D203,'Projects'!$A$6:$A$105,0)),"")</x:f>
      </x:c>
      <x:c r="F203" s="72"/>
      <x:c r="G203" s="63"/>
      <x:c r="H203" s="63"/>
      <x:c r="I203" s="63"/>
      <x:c r="J203" s="64" t="n">
        <x:f>IFERROR(INDEX('Team Capacity'!$E$6:$E$105,MATCH(B203,'Team Capacity'!$A$6:$A$105,0)),0)</x:f>
        <x:v>0</x:v>
      </x:c>
      <x:c r="K203" s="64" t="n">
        <x:f>IFERROR(INDEX('Team Capacity'!$F$6:$F$105,MATCH(B203,'Team Capacity'!$A$6:$A$105,0)),0)</x:f>
        <x:v>0</x:v>
      </x:c>
      <x:c r="L203" s="64" t="str">
        <x:f>IF(B203="","",MAX(0,J203-K203))</x:f>
      </x:c>
      <x:c r="M203" s="74" t="str">
        <x:f>IF(B203="","",IFERROR(SUMIFS($G$6:$G$205,$A$6:$A$205,A203,$B$6:$B$205,B203)/L203,0))</x:f>
      </x:c>
      <x:c r="N203" s="60" t="str">
        <x:f>IF(B203="","",IF(M203&gt;1,"OVERALLOCATED",IF(M203&gt;=0.85,"NEAR CAPACITY","AVAILABLE")))</x:f>
      </x:c>
    </x:row>
    <x:row r="204" ht="22" customHeight="1">
      <x:c r="A204" s="70"/>
      <x:c r="B204" s="58"/>
      <x:c r="C204" s="60" t="str">
        <x:f>IFERROR(INDEX('Team Capacity'!$B$6:$B$105,MATCH(B204,'Team Capacity'!$A$6:$A$105,0)),"")</x:f>
      </x:c>
      <x:c r="D204" s="58"/>
      <x:c r="E204" s="60" t="str">
        <x:f>IFERROR(INDEX('Projects'!$B$6:$B$105,MATCH(D204,'Projects'!$A$6:$A$105,0)),"")</x:f>
      </x:c>
      <x:c r="F204" s="72"/>
      <x:c r="G204" s="63"/>
      <x:c r="H204" s="63"/>
      <x:c r="I204" s="63"/>
      <x:c r="J204" s="64" t="n">
        <x:f>IFERROR(INDEX('Team Capacity'!$E$6:$E$105,MATCH(B204,'Team Capacity'!$A$6:$A$105,0)),0)</x:f>
        <x:v>0</x:v>
      </x:c>
      <x:c r="K204" s="64" t="n">
        <x:f>IFERROR(INDEX('Team Capacity'!$F$6:$F$105,MATCH(B204,'Team Capacity'!$A$6:$A$105,0)),0)</x:f>
        <x:v>0</x:v>
      </x:c>
      <x:c r="L204" s="64" t="str">
        <x:f>IF(B204="","",MAX(0,J204-K204))</x:f>
      </x:c>
      <x:c r="M204" s="74" t="str">
        <x:f>IF(B204="","",IFERROR(SUMIFS($G$6:$G$205,$A$6:$A$205,A204,$B$6:$B$205,B204)/L204,0))</x:f>
      </x:c>
      <x:c r="N204" s="60" t="str">
        <x:f>IF(B204="","",IF(M204&gt;1,"OVERALLOCATED",IF(M204&gt;=0.85,"NEAR CAPACITY","AVAILABLE")))</x:f>
      </x:c>
    </x:row>
    <x:row r="205" ht="22" customHeight="1">
      <x:c r="A205" s="70"/>
      <x:c r="B205" s="58"/>
      <x:c r="C205" s="60" t="str">
        <x:f>IFERROR(INDEX('Team Capacity'!$B$6:$B$105,MATCH(B205,'Team Capacity'!$A$6:$A$105,0)),"")</x:f>
      </x:c>
      <x:c r="D205" s="58"/>
      <x:c r="E205" s="60" t="str">
        <x:f>IFERROR(INDEX('Projects'!$B$6:$B$105,MATCH(D205,'Projects'!$A$6:$A$105,0)),"")</x:f>
      </x:c>
      <x:c r="F205" s="72"/>
      <x:c r="G205" s="63"/>
      <x:c r="H205" s="63"/>
      <x:c r="I205" s="63"/>
      <x:c r="J205" s="64" t="n">
        <x:f>IFERROR(INDEX('Team Capacity'!$E$6:$E$105,MATCH(B205,'Team Capacity'!$A$6:$A$105,0)),0)</x:f>
        <x:v>0</x:v>
      </x:c>
      <x:c r="K205" s="64" t="n">
        <x:f>IFERROR(INDEX('Team Capacity'!$F$6:$F$105,MATCH(B205,'Team Capacity'!$A$6:$A$105,0)),0)</x:f>
        <x:v>0</x:v>
      </x:c>
      <x:c r="L205" s="64" t="str">
        <x:f>IF(B205="","",MAX(0,J205-K205))</x:f>
      </x:c>
      <x:c r="M205" s="74" t="str">
        <x:f>IF(B205="","",IFERROR(SUMIFS($G$6:$G$205,$A$6:$A$205,A205,$B$6:$B$205,B205)/L205,0))</x:f>
      </x:c>
      <x:c r="N205" s="60" t="str">
        <x:f>IF(B205="","",IF(M205&gt;1,"OVERALLOCATED",IF(M205&gt;=0.85,"NEAR CAPACITY","AVAILABLE")))</x:f>
      </x:c>
    </x:row>
  </x:sheetData>
  <x:mergeCells>
    <x:mergeCell ref="A1:N1"/>
    <x:mergeCell ref="A2:N2"/>
    <x:mergeCell ref="A4:N4"/>
  </x:mergeCells>
  <x:conditionalFormatting sqref="N6:N205">
    <x:cfRule type="containsText" dxfId="6" priority="1" operator="containsText" text="OVERALLOCATED"/>
    <x:cfRule type="containsText" dxfId="7" priority="2" operator="containsText" text="NEAR CAPACITY"/>
    <x:cfRule type="containsText" dxfId="8" priority="3" operator="containsText" text="AVAILABLE"/>
  </x:conditionalFormatting>
  <x:conditionalFormatting sqref="M6:M205">
    <x:cfRule type="dataBar" priority="4">
      <x:dataBar>
        <x:cfvo type="min"/>
        <x:cfvo type="max"/>
        <x:color rgb="FF2367D1"/>
      </x:dataBar>
      <x:extLst>
        <x:ext xmlns:x14="http://schemas.microsoft.com/office/spreadsheetml/2009/9/main" uri="{B025F937-C7B1-47D3-B67F-A62EFF666E3E}">
          <x14:id>{C307EA57-11D4-BBFE-477D-49EF0E1F8CB3}</x14:id>
        </x:ext>
      </x:extLst>
    </x:cfRule>
  </x:conditionalFormatting>
  <x:dataValidations count="4">
    <x:dataValidation type="list" sqref="B6:B205">
      <x:formula1>'Team Capacity'!$A$6:$A$105</x:formula1>
    </x:dataValidation>
    <x:dataValidation type="list" sqref="D6:D205">
      <x:formula1>'Projects'!$A$6:$A$105</x:formula1>
    </x:dataValidation>
    <x:dataValidation type="list" sqref="H6:H205">
      <x:formula1>"Yes,No"</x:formula1>
    </x:dataValidation>
    <x:dataValidation type="list" sqref="I6:I205">
      <x:formula1>"Planned,In Progress,Blocked,Done"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6a95415444843b7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C307EA57-11D4-BBFE-477D-49EF0E1F8CB3}">
            <x14:dataBar gradient="1">
              <x14:cfvo type="min"/>
              <x14:cfvo type="max"/>
              <x14:fillColor rgb="FF2367D1"/>
            </x14:dataBar>
          </x14:cfRule>
          <xm:sqref>M6:M205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6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04" t="str">
        <x:v>Start Here</x:v>
      </x:c>
      <x:c r="B1" s="105"/>
      <x:c r="C1" s="105"/>
      <x:c r="D1" s="105"/>
      <x:c r="E1" s="105"/>
      <x:c r="F1" s="105"/>
      <x:c r="G1" s="105"/>
      <x:c r="H1" s="105"/>
    </x:row>
    <x:row r="2" ht="24" customHeight="1">
      <x:c r="A2" s="105" t="str">
        <x:v>A quick guide to using the free KolApp resource planning template.</x:v>
      </x:c>
      <x:c r="B2" s="105"/>
      <x:c r="C2" s="105"/>
      <x:c r="D2" s="105"/>
      <x:c r="E2" s="105"/>
      <x:c r="F2" s="105"/>
      <x:c r="G2" s="105"/>
      <x:c r="H2" s="105"/>
    </x:row>
    <x:row r="3" ht="24" customHeight="1">
      <x:c r="A3" s="105"/>
      <x:c r="B3" s="105"/>
      <x:c r="C3" s="105"/>
      <x:c r="D3" s="105"/>
      <x:c r="E3" s="105"/>
      <x:c r="F3" s="105"/>
      <x:c r="G3" s="105"/>
      <x:c r="H3" s="105"/>
    </x:row>
    <x:row r="4" ht="24" customHeight="1">
      <x:c r="A4" s="106" t="str">
        <x:v>This workbook helps you compare available capacity with planned project hours before work is assigned.</x:v>
      </x:c>
      <x:c r="B4" s="105"/>
      <x:c r="C4" s="105"/>
      <x:c r="D4" s="105"/>
      <x:c r="E4" s="105"/>
      <x:c r="F4" s="105"/>
      <x:c r="G4" s="105"/>
      <x:c r="H4" s="105"/>
    </x:row>
    <x:row r="5" ht="24" customHeight="1">
      <x:c r="A5" s="105"/>
      <x:c r="B5" s="105"/>
      <x:c r="C5" s="105"/>
      <x:c r="D5" s="105"/>
      <x:c r="E5" s="105"/>
      <x:c r="F5" s="105"/>
      <x:c r="G5" s="105"/>
      <x:c r="H5" s="105"/>
    </x:row>
    <x:row r="6" ht="24" customHeight="1">
      <x:c r="A6" s="42" t="str">
        <x:v>Step</x:v>
      </x:c>
      <x:c r="B6" s="44" t="str">
        <x:v>What to do</x:v>
      </x:c>
      <x:c r="C6" s="105"/>
      <x:c r="D6" s="87" t="str">
        <x:v>How the calculations work</x:v>
      </x:c>
      <x:c r="E6" s="43"/>
      <x:c r="F6" s="43"/>
      <x:c r="G6" s="43"/>
      <x:c r="H6" s="44"/>
    </x:row>
    <x:row r="7" ht="34" customHeight="1">
      <x:c r="A7" s="137" t="str">
        <x:v>1. Add your team</x:v>
      </x:c>
      <x:c r="B7" s="81" t="str">
        <x:v>Open Team Capacity. Replace the sample names, roles, weekly hours, PTO, rates, and targets.</x:v>
      </x:c>
      <x:c r="C7" s="105"/>
      <x:c r="D7" s="138" t="str">
        <x:v>Net Capacity = Weekly Capacity − PTO / Leave Hours
Utilization = Total Planned Hours for a resource and week ÷ Net Capacity
Available: below 85%  •  Near capacity: 85–100%  •  Overallocated: above 100%</x:v>
      </x:c>
      <x:c r="E7" s="105"/>
      <x:c r="F7" s="105"/>
      <x:c r="G7" s="105"/>
      <x:c r="H7" s="105"/>
    </x:row>
    <x:row r="8" ht="34" customHeight="1">
      <x:c r="A8" s="139" t="str">
        <x:v>2. Add projects</x:v>
      </x:c>
      <x:c r="B8" s="82" t="str">
        <x:v>Open Projects. Replace the sample projects and keep each Project ID unique.</x:v>
      </x:c>
      <x:c r="C8" s="105"/>
      <x:c r="D8" s="105"/>
      <x:c r="E8" s="105"/>
      <x:c r="F8" s="105"/>
      <x:c r="G8" s="105"/>
      <x:c r="H8" s="105"/>
    </x:row>
    <x:row r="9" ht="34" customHeight="1">
      <x:c r="A9" s="139" t="str">
        <x:v>3. Plan the week</x:v>
      </x:c>
      <x:c r="B9" s="82" t="str">
        <x:v>Open Weekly Allocations. Add one row per resource, project, and task or workstream.</x:v>
      </x:c>
      <x:c r="C9" s="105"/>
      <x:c r="D9" s="105"/>
      <x:c r="E9" s="105"/>
      <x:c r="F9" s="105"/>
      <x:c r="G9" s="105"/>
      <x:c r="H9" s="105"/>
    </x:row>
    <x:row r="10" ht="34" customHeight="1">
      <x:c r="A10" s="139" t="str">
        <x:v>4. Review workload</x:v>
      </x:c>
      <x:c r="B10" s="82" t="str">
        <x:v>Open Dashboard. Change Week starting to the week you want to review.</x:v>
      </x:c>
      <x:c r="C10" s="105"/>
      <x:c r="D10" s="105"/>
      <x:c r="E10" s="105"/>
      <x:c r="F10" s="105"/>
      <x:c r="G10" s="105"/>
      <x:c r="H10" s="105"/>
    </x:row>
    <x:row r="11" ht="52" customHeight="1">
      <x:c r="A11" s="139" t="str">
        <x:v>5. Rebalance</x:v>
      </x:c>
      <x:c r="B11" s="82" t="str">
        <x:v>Move hours before work begins when a resource is near capacity or overallocated.</x:v>
      </x:c>
      <x:c r="C11" s="105"/>
      <x:c r="D11" s="105"/>
      <x:c r="E11" s="105"/>
      <x:c r="F11" s="105"/>
      <x:c r="G11" s="105"/>
      <x:c r="H11" s="105"/>
    </x:row>
    <x:row r="12" ht="24" customHeight="1">
      <x:c r="A12" s="105"/>
      <x:c r="B12" s="105"/>
      <x:c r="C12" s="105"/>
      <x:c r="D12" s="87" t="str">
        <x:v>Input and formula legend</x:v>
      </x:c>
      <x:c r="E12" s="43"/>
      <x:c r="F12" s="43"/>
      <x:c r="G12" s="43"/>
      <x:c r="H12" s="44"/>
    </x:row>
    <x:row r="13" ht="24" customHeight="1">
      <x:c r="A13" s="105"/>
      <x:c r="B13" s="105"/>
      <x:c r="C13" s="105"/>
      <x:c r="D13" s="140" t="str">
        <x:v>Editable input</x:v>
      </x:c>
      <x:c r="E13" s="105"/>
      <x:c r="F13" s="141" t="str">
        <x:v>Calculated automatically</x:v>
      </x:c>
      <x:c r="G13" s="105"/>
      <x:c r="H13" s="105"/>
    </x:row>
    <x:row r="14" ht="24" customHeight="1">
      <x:c r="A14" s="142" t="str">
        <x:v>Important</x:v>
      </x:c>
      <x:c r="B14" s="105"/>
      <x:c r="C14" s="105"/>
      <x:c r="D14" s="105"/>
      <x:c r="E14" s="105"/>
      <x:c r="F14" s="105"/>
      <x:c r="G14" s="105"/>
      <x:c r="H14" s="105"/>
    </x:row>
    <x:row r="15" ht="24" customHeight="1">
      <x:c r="A15" s="143" t="str">
        <x:v>Keep Resource IDs and Project IDs unique. The workbook uses those IDs to connect people, projects, and allocations.</x:v>
      </x:c>
      <x:c r="B15" s="105"/>
      <x:c r="C15" s="105"/>
      <x:c r="D15" s="105"/>
      <x:c r="E15" s="105"/>
      <x:c r="F15" s="105"/>
      <x:c r="G15" s="105"/>
      <x:c r="H15" s="105"/>
    </x:row>
    <x:row r="16" ht="24" customHeight="1">
      <x:c r="A16" s="105"/>
      <x:c r="B16" s="105"/>
      <x:c r="C16" s="105"/>
      <x:c r="D16" s="105"/>
      <x:c r="E16" s="105"/>
      <x:c r="F16" s="105"/>
      <x:c r="G16" s="105"/>
      <x:c r="H16" s="105"/>
    </x:row>
    <x:row r="17" ht="24" customHeight="1">
      <x:c r="A17" s="105"/>
      <x:c r="B17" s="105"/>
      <x:c r="C17" s="105"/>
      <x:c r="D17" s="105"/>
      <x:c r="E17" s="105"/>
      <x:c r="F17" s="105"/>
      <x:c r="G17" s="105"/>
      <x:c r="H17" s="105"/>
    </x:row>
    <x:row r="18" ht="24" customHeight="1">
      <x:c r="A18" s="105"/>
      <x:c r="B18" s="105"/>
      <x:c r="C18" s="105"/>
      <x:c r="D18" s="105"/>
      <x:c r="E18" s="105"/>
      <x:c r="F18" s="105"/>
      <x:c r="G18" s="105"/>
      <x:c r="H18" s="105"/>
    </x:row>
    <x:row r="19" ht="24" customHeight="1">
      <x:c r="A19" s="105"/>
      <x:c r="B19" s="105"/>
      <x:c r="C19" s="105"/>
      <x:c r="D19" s="105"/>
      <x:c r="E19" s="105"/>
      <x:c r="F19" s="105"/>
      <x:c r="G19" s="105"/>
      <x:c r="H19" s="105"/>
    </x:row>
    <x:row r="20" ht="24" customHeight="1">
      <x:c r="A20" s="105"/>
      <x:c r="B20" s="105"/>
      <x:c r="C20" s="105"/>
      <x:c r="D20" s="105"/>
      <x:c r="E20" s="105"/>
      <x:c r="F20" s="105"/>
      <x:c r="G20" s="105"/>
      <x:c r="H20" s="105"/>
    </x:row>
  </x:sheetData>
  <x:mergeCells>
    <x:mergeCell ref="A1:H1"/>
    <x:mergeCell ref="A2:H2"/>
    <x:mergeCell ref="A4:H4"/>
    <x:mergeCell ref="D6:H6"/>
    <x:mergeCell ref="D7:H10"/>
    <x:mergeCell ref="D12:H12"/>
    <x:mergeCell ref="D13:E13"/>
    <x:mergeCell ref="F13:H13"/>
    <x:mergeCell ref="A14:B14"/>
    <x:mergeCell ref="A15:B17"/>
  </x:mergeCells>
  <x:pageMargins left="0.7" right="0.7" top="0.75" bottom="0.75" header="0.3" footer="0.3"/>
</x:worksheet>
</file>